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codeName="ThisWorkbook" defaultThemeVersion="124226"/>
  <mc:AlternateContent xmlns:mc="http://schemas.openxmlformats.org/markup-compatibility/2006">
    <mc:Choice Requires="x15">
      <x15ac:absPath xmlns:x15ac="http://schemas.microsoft.com/office/spreadsheetml/2010/11/ac" url="C:\Users\Shaila\Contacts\Desktop\"/>
    </mc:Choice>
  </mc:AlternateContent>
  <bookViews>
    <workbookView xWindow="0" yWindow="0" windowWidth="11640" windowHeight="7050"/>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71027"/>
</workbook>
</file>

<file path=xl/calcChain.xml><?xml version="1.0" encoding="utf-8"?>
<calcChain xmlns="http://schemas.openxmlformats.org/spreadsheetml/2006/main">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0" i="7" l="1"/>
  <c r="B139" i="7"/>
  <c r="B142" i="7"/>
  <c r="B141" i="7"/>
  <c r="P57" i="7"/>
  <c r="Q57" i="7" s="1"/>
  <c r="P2" i="7"/>
  <c r="B154" i="7"/>
  <c r="B153" i="7"/>
  <c r="B156" i="7"/>
  <c r="B155" i="7"/>
  <c r="R57" i="7"/>
  <c r="S57" i="7" s="1"/>
  <c r="R2" i="7"/>
  <c r="B126" i="7"/>
  <c r="B125" i="7"/>
  <c r="B128" i="7"/>
  <c r="B127" i="7"/>
  <c r="N57" i="7"/>
  <c r="O57" i="7" s="1"/>
  <c r="N2" i="7"/>
  <c r="B112" i="7"/>
  <c r="B111" i="7"/>
  <c r="B98" i="7"/>
  <c r="B97" i="7"/>
  <c r="B114" i="7"/>
  <c r="B113" i="7"/>
  <c r="L57" i="7"/>
  <c r="M57" i="7" s="1"/>
  <c r="L2" i="7"/>
  <c r="B84" i="7"/>
  <c r="B83" i="7"/>
  <c r="B70" i="7"/>
  <c r="B69" i="7"/>
  <c r="B100" i="7"/>
  <c r="B99" i="7"/>
  <c r="J57" i="7"/>
  <c r="K57" i="7" s="1"/>
  <c r="J2" i="7"/>
  <c r="B86" i="7"/>
  <c r="B85" i="7"/>
  <c r="H57" i="7"/>
  <c r="I57" i="7" s="1"/>
  <c r="H2" i="7"/>
  <c r="B72" i="7"/>
  <c r="B71" i="7"/>
  <c r="F57" i="7"/>
  <c r="G57" i="7" s="1"/>
  <c r="F2" i="7"/>
  <c r="B56" i="7"/>
  <c r="B55" i="7"/>
  <c r="B58" i="7"/>
  <c r="B57" i="7"/>
  <c r="T57" i="7"/>
  <c r="T2" i="7"/>
  <c r="X2" i="7" l="1"/>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E57" i="7" s="1"/>
  <c r="D2" i="7"/>
  <c r="U57" i="7"/>
  <c r="P40" i="7" l="1"/>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charset val="1"/>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charset val="1"/>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charset val="1"/>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charset val="1"/>
          </rPr>
          <t xml:space="preserve">
</t>
        </r>
        <r>
          <rPr>
            <sz val="9"/>
            <color indexed="81"/>
            <rFont val="Tahoma"/>
            <charset val="1"/>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charset val="1"/>
          </rPr>
          <t xml:space="preserve">
</t>
        </r>
        <r>
          <rPr>
            <sz val="9"/>
            <color indexed="81"/>
            <rFont val="Tahoma"/>
            <charset val="1"/>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<sst xmlns="http://schemas.openxmlformats.org/spreadsheetml/2006/main" count="6217" uniqueCount="2577">
  <si>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</si>
  <si>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</si>
  <si>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</si>
  <si>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</si>
  <si>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</si>
  <si>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</si>
  <si>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</si>
  <si>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</si>
  <si>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</si>
  <si>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</si>
  <si>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</si>
  <si>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</si>
  <si>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</si>
  <si>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</si>
  <si>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</si>
  <si>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</si>
  <si>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</si>
  <si>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</si>
  <si>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</si>
  <si>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</si>
  <si>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</si>
  <si>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</si>
  <si>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</si>
  <si>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</si>
  <si>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</si>
  <si>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</si>
  <si>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</si>
  <si>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</si>
  <si>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</si>
  <si>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</si>
  <si>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</si>
  <si>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</si>
  <si>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</si>
  <si>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</si>
  <si>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</si>
  <si>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</si>
  <si>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</si>
  <si>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</si>
  <si>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</si>
  <si>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</si>
  <si>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</si>
  <si>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</si>
  <si>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</si>
  <si>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</si>
  <si>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</si>
  <si>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</si>
  <si>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</si>
  <si>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</si>
  <si>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</si>
  <si>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</si>
  <si>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</si>
  <si>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</si>
  <si>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</si>
  <si>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</si>
  <si>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</si>
  <si>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</si>
  <si>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</si>
  <si>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</si>
  <si>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</si>
  <si>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</si>
  <si>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</si>
  <si>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</si>
  <si>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</si>
  <si>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</si>
  <si>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</si>
  <si>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</si>
  <si>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</si>
  <si>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</si>
  <si>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</si>
  <si>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</si>
  <si>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</si>
  <si>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</si>
  <si>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</si>
  <si>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</si>
  <si>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</si>
  <si>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</si>
  <si>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</si>
  <si>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</si>
  <si>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</si>
  <si>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</si>
  <si>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</si>
  <si>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</si>
  <si>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</si>
  <si>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</si>
  <si>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</si>
  <si>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</si>
  <si>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</si>
  <si>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</si>
  <si>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</si>
  <si>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</si>
  <si>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</si>
  <si>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</si>
  <si>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</si>
  <si>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</si>
  <si>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</si>
  <si>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</si>
  <si>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</si>
  <si>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</si>
  <si>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</si>
  <si>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</si>
  <si>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</si>
  <si>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</si>
  <si>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</si>
  <si>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</si>
  <si>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</si>
  <si>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</si>
  <si>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</si>
  <si>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</si>
  <si>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</si>
  <si>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</si>
  <si>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</si>
  <si>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</si>
  <si>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</si>
  <si>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</si>
  <si>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</si>
  <si>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</si>
  <si>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</si>
  <si>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</si>
  <si>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</si>
  <si>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</si>
  <si>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</si>
  <si>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</si>
  <si>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</si>
  <si>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</si>
  <si>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</si>
  <si>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</si>
  <si>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</si>
  <si>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</si>
  <si>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</si>
  <si>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</si>
  <si>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</si>
  <si>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</si>
  <si>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</si>
  <si>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</si>
  <si>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</si>
  <si>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</si>
  <si>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</si>
  <si>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</si>
  <si>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</si>
  <si>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</si>
  <si>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</si>
  <si>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</si>
  <si>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</si>
  <si>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</si>
  <si>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</si>
  <si>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</si>
  <si>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</si>
  <si>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</si>
  <si>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</si>
  <si>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</si>
  <si>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</si>
  <si>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</si>
  <si>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</si>
  <si>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</si>
  <si>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</si>
  <si>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</si>
  <si>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</si>
  <si>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</si>
  <si>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</si>
  <si>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</si>
  <si>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</si>
  <si>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</si>
  <si>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</si>
  <si>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</si>
  <si>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</si>
  <si>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</si>
  <si>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</si>
  <si>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</si>
  <si>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</si>
  <si>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</si>
  <si>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</si>
  <si>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</si>
  <si>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</si>
  <si>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</si>
  <si>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Autofill Workbook Results</t>
  </si>
  <si>
    <t>▓0▓0▓0▓True▓Black▓Black▓▓▓0▓0▓0▓0▓0▓False▓▓0▓0▓0▓0▓0▓False▓▓0▓0▓0▓True▓Black▓Black▓▓▓0▓0▓0▓0▓0▓False▓▓0▓0▓0▓0▓0▓False▓▓0▓0▓0▓0▓0▓False▓▓0▓0▓0▓0▓0▓False</t>
  </si>
  <si>
    <t>Graph History</t>
  </si>
  <si>
    <t>Relationship</t>
  </si>
  <si>
    <t>Relationship Date (UTC)</t>
  </si>
  <si>
    <t>Tweet</t>
  </si>
  <si>
    <t>URLs in Tweet</t>
  </si>
  <si>
    <t>Domains in Tweet</t>
  </si>
  <si>
    <t>Hashtags in Tweet</t>
  </si>
  <si>
    <t>Tweet Date (UTC)</t>
  </si>
  <si>
    <t>Twitter Page for Tweet</t>
  </si>
  <si>
    <t>Latitude</t>
  </si>
  <si>
    <t>Longitude</t>
  </si>
  <si>
    <t>Imported ID</t>
  </si>
  <si>
    <t>In-Reply-To Tweet ID</t>
  </si>
  <si>
    <t>Favorited</t>
  </si>
  <si>
    <t>Favorite Count</t>
  </si>
  <si>
    <t>In-Reply-To User ID</t>
  </si>
  <si>
    <t>Is Quote Status</t>
  </si>
  <si>
    <t>Language</t>
  </si>
  <si>
    <t>Possibly Sensitive</t>
  </si>
  <si>
    <t>Quoted Status ID</t>
  </si>
  <si>
    <t>Retweeted</t>
  </si>
  <si>
    <t>Retweet Count</t>
  </si>
  <si>
    <t>Retweet ID</t>
  </si>
  <si>
    <t>Source</t>
  </si>
  <si>
    <t>Truncated</t>
  </si>
  <si>
    <t>Unified Twitter ID</t>
  </si>
  <si>
    <t>Added By Extended Analysis</t>
  </si>
  <si>
    <t>Corrected By Extended Analysis</t>
  </si>
  <si>
    <t>Place Bounding Box</t>
  </si>
  <si>
    <t>Place Country</t>
  </si>
  <si>
    <t>Place Country Code</t>
  </si>
  <si>
    <t>Place Full Name</t>
  </si>
  <si>
    <t>Place ID</t>
  </si>
  <si>
    <t>Place Name</t>
  </si>
  <si>
    <t>Place Type</t>
  </si>
  <si>
    <t>Place URL</t>
  </si>
  <si>
    <t>cowboyscifibot</t>
  </si>
  <si>
    <t>yoursweetubacha</t>
  </si>
  <si>
    <t>kevagilar</t>
  </si>
  <si>
    <t>radio_gaz</t>
  </si>
  <si>
    <t>bricolesdefille</t>
  </si>
  <si>
    <t>arkhipovtkz1998</t>
  </si>
  <si>
    <t>yodajedisoy</t>
  </si>
  <si>
    <t>nakiamarquis</t>
  </si>
  <si>
    <t>starwarsstories</t>
  </si>
  <si>
    <t>creamymemes_</t>
  </si>
  <si>
    <t>rogovqxp1978</t>
  </si>
  <si>
    <t>starwarsrandy</t>
  </si>
  <si>
    <t>rogerdegraaf</t>
  </si>
  <si>
    <t>brich51</t>
  </si>
  <si>
    <t>kenibyk</t>
  </si>
  <si>
    <t>beccaisgrumpy</t>
  </si>
  <si>
    <t>camamateurs69</t>
  </si>
  <si>
    <t>jasondamm</t>
  </si>
  <si>
    <t>jumpkickdonkey1</t>
  </si>
  <si>
    <t>belozyorovaxug1</t>
  </si>
  <si>
    <t>smmarwood</t>
  </si>
  <si>
    <t>wolfextracalibe</t>
  </si>
  <si>
    <t>42nerdtasticpl</t>
  </si>
  <si>
    <t>marginal_error</t>
  </si>
  <si>
    <t>shane1983loser</t>
  </si>
  <si>
    <t>jason_ardron</t>
  </si>
  <si>
    <t>7ciqp7790utauya</t>
  </si>
  <si>
    <t>nortonr3</t>
  </si>
  <si>
    <t>liambailey0408</t>
  </si>
  <si>
    <t>dennisfarese</t>
  </si>
  <si>
    <t>fearfest_evil</t>
  </si>
  <si>
    <t>boozeleprechaun</t>
  </si>
  <si>
    <t>forcestrong</t>
  </si>
  <si>
    <t>jackalopejamie</t>
  </si>
  <si>
    <t>disney_lilo</t>
  </si>
  <si>
    <t>disneywldgranma</t>
  </si>
  <si>
    <t>kristin_cello</t>
  </si>
  <si>
    <t>kawaiichan72</t>
  </si>
  <si>
    <t>qualitycomics</t>
  </si>
  <si>
    <t>paulbaonguyen2</t>
  </si>
  <si>
    <t>knowingflame</t>
  </si>
  <si>
    <t>opposingplayer</t>
  </si>
  <si>
    <t>roscobrittin</t>
  </si>
  <si>
    <t>neckoflewoods</t>
  </si>
  <si>
    <t>ggomes_29</t>
  </si>
  <si>
    <t>shopgeekling</t>
  </si>
  <si>
    <t>starwarsframes</t>
  </si>
  <si>
    <t>ffgop</t>
  </si>
  <si>
    <t>kevinbarrot</t>
  </si>
  <si>
    <t>tumblingsaber</t>
  </si>
  <si>
    <t>swcommonwealth</t>
  </si>
  <si>
    <t>robwadevision</t>
  </si>
  <si>
    <t>thrax999</t>
  </si>
  <si>
    <t>bb8_littledroid</t>
  </si>
  <si>
    <t>talkstarwars</t>
  </si>
  <si>
    <t>genxwing</t>
  </si>
  <si>
    <t>yellow_bulldog</t>
  </si>
  <si>
    <t>craftycornersau</t>
  </si>
  <si>
    <t>othermomo</t>
  </si>
  <si>
    <t>lastsonofosborn</t>
  </si>
  <si>
    <t>arcticabs</t>
  </si>
  <si>
    <t>do__or__do_not</t>
  </si>
  <si>
    <t>ckimberli</t>
  </si>
  <si>
    <t>pugnate</t>
  </si>
  <si>
    <t>scoutdawson</t>
  </si>
  <si>
    <t>adamleyton</t>
  </si>
  <si>
    <t>luism8989</t>
  </si>
  <si>
    <t>doctorfailure</t>
  </si>
  <si>
    <t>doogie_nights</t>
  </si>
  <si>
    <t>secondfret</t>
  </si>
  <si>
    <t>thechandlerross</t>
  </si>
  <si>
    <t>conspiracyin559</t>
  </si>
  <si>
    <t>emperor_shun</t>
  </si>
  <si>
    <t>theirisau</t>
  </si>
  <si>
    <t>idilakil</t>
  </si>
  <si>
    <t>zoe_harrysgirl7</t>
  </si>
  <si>
    <t>blakevjones</t>
  </si>
  <si>
    <t>pookasaucy</t>
  </si>
  <si>
    <t>north_or_south</t>
  </si>
  <si>
    <t>thohus</t>
  </si>
  <si>
    <t>be_foutz</t>
  </si>
  <si>
    <t>mcshiv3rs</t>
  </si>
  <si>
    <t>dapegg</t>
  </si>
  <si>
    <t>philthinks2much</t>
  </si>
  <si>
    <t>evendia</t>
  </si>
  <si>
    <t>masajirjb</t>
  </si>
  <si>
    <t>morningglory182</t>
  </si>
  <si>
    <t>fleisch_4life</t>
  </si>
  <si>
    <t>cool_ishan1</t>
  </si>
  <si>
    <t>rasenbran</t>
  </si>
  <si>
    <t>williambibbiani</t>
  </si>
  <si>
    <t>nick_griffith28</t>
  </si>
  <si>
    <t>sjvn</t>
  </si>
  <si>
    <t>arrjaycee</t>
  </si>
  <si>
    <t>mikejdeleon</t>
  </si>
  <si>
    <t>thatnerdpreston</t>
  </si>
  <si>
    <t>or_nick_al</t>
  </si>
  <si>
    <t>shawnlopp</t>
  </si>
  <si>
    <t>lukejjemmett</t>
  </si>
  <si>
    <t>tony_or_michael</t>
  </si>
  <si>
    <t>twowolvzz</t>
  </si>
  <si>
    <t>mrdamiannash</t>
  </si>
  <si>
    <t>tamago2474</t>
  </si>
  <si>
    <t>joecook80543637</t>
  </si>
  <si>
    <t>bnfortunion</t>
  </si>
  <si>
    <t>gallica_</t>
  </si>
  <si>
    <t>7or7official</t>
  </si>
  <si>
    <t>aaronrfernandes</t>
  </si>
  <si>
    <t>laonangel</t>
  </si>
  <si>
    <t>joecugeek</t>
  </si>
  <si>
    <t>lennyfacedev</t>
  </si>
  <si>
    <t>joe_luatc</t>
  </si>
  <si>
    <t>ethanwsj</t>
  </si>
  <si>
    <t>bootleggirl</t>
  </si>
  <si>
    <t>raven_cain</t>
  </si>
  <si>
    <t>kingdavidlane</t>
  </si>
  <si>
    <t>cpaulmabry</t>
  </si>
  <si>
    <t>jjasportstudio</t>
  </si>
  <si>
    <t>spartabarta42</t>
  </si>
  <si>
    <t>va_nisher</t>
  </si>
  <si>
    <t>tallandtrue</t>
  </si>
  <si>
    <t>galaxy_junkyard</t>
  </si>
  <si>
    <t>shotgunhawk</t>
  </si>
  <si>
    <t>kaylammartin1</t>
  </si>
  <si>
    <t>azrielwynge</t>
  </si>
  <si>
    <t>indysen</t>
  </si>
  <si>
    <t>cortnort10</t>
  </si>
  <si>
    <t>moneywisemoms</t>
  </si>
  <si>
    <t>elettra86it</t>
  </si>
  <si>
    <t>_amitsbajaj</t>
  </si>
  <si>
    <t>tyrrhenesea85</t>
  </si>
  <si>
    <t>tim_gwatney13</t>
  </si>
  <si>
    <t>elijah_or_bob</t>
  </si>
  <si>
    <t>kingdom_of_lego</t>
  </si>
  <si>
    <t>freshpopculture</t>
  </si>
  <si>
    <t>dvdnetflix</t>
  </si>
  <si>
    <t>disney_dmr</t>
  </si>
  <si>
    <t>starwars4fans</t>
  </si>
  <si>
    <t>unic0d3tv</t>
  </si>
  <si>
    <t>crowalehouse</t>
  </si>
  <si>
    <t>austimus_p</t>
  </si>
  <si>
    <t>stevencambian</t>
  </si>
  <si>
    <t>mandi_ottoson</t>
  </si>
  <si>
    <t>smart_or_crazy</t>
  </si>
  <si>
    <t>revjayleal</t>
  </si>
  <si>
    <t>eumom</t>
  </si>
  <si>
    <t>sexywend</t>
  </si>
  <si>
    <t>maplin_wkf</t>
  </si>
  <si>
    <t>futureotforce</t>
  </si>
  <si>
    <t>philthecool</t>
  </si>
  <si>
    <t>djbrandigarcia</t>
  </si>
  <si>
    <t>Mentions</t>
  </si>
  <si>
    <t>RT @KSDY50: Star Trek or Star Wars? Who rules the skies? #KSDY50 #ksdyfacts #halloween #startrek #starwars #scifi #horror... https://t.co/0…</t>
  </si>
  <si>
    <t>common @starwars  @Disney release the star wars episode VIII trailer already (or at least the name of the movie please)</t>
  </si>
  <si>
    <t>@starwars my dream is to have a role or even play a small part in the next Star Wars movie, I would really like to know where to start!!!</t>
  </si>
  <si>
    <t>I don't know which I'd prefer. Being able to own Star Wars and erase all gungans from the prequels... or A pog army. @chris_jks @starwars</t>
  </si>
  <si>
    <t>RT @Anniv_OR: #pinata de Dark Vador, thème Star Wars https://t.co/GQfa0V4XPf #DarkVador #StarWars https://t.co/N7mzVkevMP</t>
  </si>
  <si>
    <t>RT @theshufflepod: We were arguing amongst us about which is better. Help us decide.  Star wars or Star Trek. 
#StarWars #StarTrek</t>
  </si>
  <si>
    <t>Unfortunate names in Star Wars, or "He's called *what?!?!*" https://t.co/TQJ24tEljp https://t.co/NO8R4maECu</t>
  </si>
  <si>
    <t>RT @MsLeahCatherine: Needs a refresher of #StarWars for #TheForceAwakens (or just loves Star Wars)? Watch this!
https://t.co/Pw1Fmodxop. ht…</t>
  </si>
  <si>
    <t>Unfortunate names in Star Wars, or "He's called *what?!?!*" https://t.co/dQTaRlTKxq</t>
  </si>
  <si>
    <t>RT @deciusx: If you're into Star Wars or even pre-production art, this book is a must own.  @starwars @Kushins @ABRAMSbooks https://t.co/0g…</t>
  </si>
  <si>
    <t>RT @nerdevangelist: JJ Abrams to reset Star Wars timeline. No longer galaxy far away or long time ago, but now set during American Civil Wa…</t>
  </si>
  <si>
    <t>RT @RandyMartinez40: #StarWars  #art 9 x 12 ink on Bristol $150 Free shipping in U.S. #Sabine #chopper #CadBane #rebels DM me or buy at htt…</t>
  </si>
  <si>
    <t>#IKEA lamp or #StarWars Death Star-lamp https://t.co/KhorpSqe6J</t>
  </si>
  <si>
    <t>@starwars My favorite piece of music from Star Wars is either The Imperial March or Cantina Band.</t>
  </si>
  <si>
    <t>Can you at least confirm or deny my theory that Star Wars only partnered with Nerf for this reason?
#StarWars… https://t.co/Dm9c9fCWlx</t>
  </si>
  <si>
    <t>@starwars in both the new star wars movies, there were female leads thats weren't sexualised or romanticised. They were treated like people!</t>
  </si>
  <si>
    <t>RT @fapprovednet: Is new Star Wars yay or nay? :) #starwars #sexy https://t.co/omKoqZMgLU</t>
  </si>
  <si>
    <t>If you were in Star Wars would you be a Jedi, a Sith, or neither?  Would you do your own thing? #StarWars #jediknight2 #sith</t>
  </si>
  <si>
    <t>@DanQ8000 @starwars so you basically covered all star wars games, Did you play the Obi-Wan game I don't remember if it was good or bad?</t>
  </si>
  <si>
    <t>RT @philthecool: I explored the paradox facing #StarWars #EpisodeVIII for @futureotforce &amp;amp; questioned what the fans truly want: https://t.c…</t>
  </si>
  <si>
    <t>Join the Empire!  We have cookies!  This design gives you some #StarWars humor. Purchase on a necklace or key ring.… https://t.co/UB8rmTryqf</t>
  </si>
  <si>
    <t>Also can get this 1 of a kind #patchworked dickies work or tshirt for you #StarWars or #stormtrooper fans...https://t.co/sFh1BleDbx</t>
  </si>
  <si>
    <t>Fellow Star Wars fans are the Droids/Ewoks cartoons &amp;amp; Ewoks movies considered canon or have they gone same way as legends books? #StarWars</t>
  </si>
  <si>
    <t>RT @FFGOP: The 2017 #XWing #OpenSeries begins in less than two weeks! Have you registered for one (or more) yet? #StarWars
https://t.co/hP1…</t>
  </si>
  <si>
    <t>regram star.wars.dude
I love this art but this trooper may or may not have legs ~ #starwars… https://t.co/PEoHYd6lrs</t>
  </si>
  <si>
    <t>Is Star Wars: Catalyst worthy of purchase??? considering whether to get it or not #StarWars</t>
  </si>
  <si>
    <t>Star Wars blow out sale!!!! $3 each or 10 for $20 plus shipping #igcomicfamily #starwars #marvel… https://t.co/cxZ8nV6L2d</t>
  </si>
  <si>
    <t>Star Wars blow out sale!!!! $3 each or 10 for $20 plus shipping #igcomicfamily #starwars #marvel… https://t.co/xgpBnLi864</t>
  </si>
  <si>
    <t>Have you donated or book your tickets? These dirty boys are checking..
https://t.co/gq3be1Nrrm
Come to the... https://t.co/POwaqqBcsc</t>
  </si>
  <si>
    <t>Hey @starwars, am I missing something or did has The Star Wars After Show been pulled from youtube? Can't seem to find it.</t>
  </si>
  <si>
    <t>Are The Jedi Actually Unethical In Some Situations? 
YES or NO? 
#Jedi #Starwars https://t.co/HAmyAep1Tu</t>
  </si>
  <si>
    <t>RT @Disney_DMR: Light side or dark side? Create your own scenes from @StarWars: #TheForceAwakens with this book &amp;amp; magnetic playset! https:/…</t>
  </si>
  <si>
    <t>Comment or PM to pre-order/subscribe to this new #Starwars series.
STAR WARS DARTH MAUL #1 (OF 5)
MARVEL COMICS... https://t.co/GiI8q0ih5a</t>
  </si>
  <si>
    <t>Comment or PM to pre-order/subscribe to this new #Starwars series.
STAR WARS DARTH MAUL #1 (OF 5)
MARVEL COMICS... https://t.co/khHy8eGvLd</t>
  </si>
  <si>
    <t>YODA 'Do or do not' - Star Wars Quote Minimalist Poster Posteritty Minimal A... https://t.co/uAabOfEdmb #starwars https://t.co/VYiLrDpnBv</t>
  </si>
  <si>
    <t>Star Wars or Star Trek?! 😹 #starwars #startrek #films #series #comics #classic #georgelucas #scifi</t>
  </si>
  <si>
    <t>My pub sign Mos Eisley Cantina print is in A2 or A3 at #etsy  https://t.co/SUqbWsfNjH #StarWars #StarWarsRebels… https://t.co/abXueB8MUB</t>
  </si>
  <si>
    <t>RT @roscobrittin: My pub sign Mos Eisley Cantina print is in A2 or A3 at #etsy  https://t.co/SUqbWsfNjH #StarWars #StarWarsRebels #RogueOne…</t>
  </si>
  <si>
    <t>regram starwars_9
Han Solo standalone film. Yay or Nay?
———————————————————
@ Tag a Star Wars… https://t.co/LhQZe3RiO9</t>
  </si>
  <si>
    <t>#PoeDameron Blaster &amp;amp; #bobafett sidearm resin props, painted /weathered ready for #cosplay or display… https://t.co/cJYqyzOgi1</t>
  </si>
  <si>
    <t>#PoeDameron Blaster &amp;amp; #bobafett sidearm resin props, painted /weathered ready for #cosplay or display… https://t.co/eFpYeyshJM</t>
  </si>
  <si>
    <t>#starwars Great display piece for your office or home https://t.co/lz6lVBgCkb</t>
  </si>
  <si>
    <t>Decorate your home or office With this awesome shadowbox frame https://t.co/E3EeKmbKYQ #starwars</t>
  </si>
  <si>
    <t>Perfect display frame for your home or office https://t.co/pMQKDV3i8l #starwars</t>
  </si>
  <si>
    <t>Decorate your Studio or office 
With this awesome shadowbox frame https://t.co/ioKVWtmNhr #starwars</t>
  </si>
  <si>
    <t>Excellent display frame for your kids bedroom or games room https://t.co/sFE6ZsnYNE #starwars</t>
  </si>
  <si>
    <t>Clean minamal Design #starwars
Perfect decorative frame for your home or office https://t.co/CpvehYtQ7a</t>
  </si>
  <si>
    <t>Why not surprise your girlfriend or #starwars boyfriend with this unique frame. https://t.co/yFSwxyXjI0</t>
  </si>
  <si>
    <t>The 2017 #XWing #OpenSeries begins in less than two weeks! Have you registered for one (or more) yet? #StarWars… https://t.co/zD0qgCEsKm</t>
  </si>
  <si>
    <t>RT @TalkStarWars: Talk Star Wars Episode 55 | Woody Or Wouldn't He? https://t.co/3hRWdVX9HJ #SWCPod #StarWars #film</t>
  </si>
  <si>
    <t>Dear @Disney @EAStarWars 
Please do not cancel Star Wars games before its even done being made. Do or do not, there… https://t.co/IE9JiUo2aI</t>
  </si>
  <si>
    <t>RT @Thrax999: Dear @Disney @EAStarWars 
Please do not cancel Star Wars games before its even done being made. Do or do not, there is no tri…</t>
  </si>
  <si>
    <t>RT @StarWars4Fans: Which bathrobe would you wear? Sith or Jedi? Check them out here: https://t.co/CKIevE4y48 #starwars</t>
  </si>
  <si>
    <t>Talk Star Wars Episode 55 | Woody Or Wouldn't He? https://t.co/3hRWdVX9HJ #SWCPod #StarWars #film</t>
  </si>
  <si>
    <t>Whether you're a sycophant for the #Sith or feel joy for the #Jedi, get the perfect #StarWars bathrobe!… https://t.co/RPDfbTXAMa</t>
  </si>
  <si>
    <t>Stormtrooper #Patches! Great for any aspiring Jedi Masters or Rebel Pilots! 
#StarWars 
https://t.co/HlVKuk9I0V https://t.co/QpzdTrucgo</t>
  </si>
  <si>
    <t>@starwars @WashingMachineO so is this episode 8 or another "a STAR WARS Story"</t>
  </si>
  <si>
    <t>Who was the 1st Jedi?
Why does it say last Jedi when we know there will be more?
CLICKBAIT or watchbait?
DCEU &amp;gt; St… https://t.co/Vn3ByStJvH</t>
  </si>
  <si>
    <t>@NewHopeGeorge @starwars I've never seen Star Wars but do you think the story lines get worse the further on or are they all good??</t>
  </si>
  <si>
    <t>RT @starwars: It's official. STAR WARS: THE LAST JEDI is the next chapter of the Skywalker saga. This December. #TheLastJedi https://t.co/y…</t>
  </si>
  <si>
    <t>@jflores78 Preparing for trial or reading about next Star Wars? https://t.co/nnm3gaTyni</t>
  </si>
  <si>
    <t>The new Star Wars movie is called The Last Jedi, but does the title refer to Rey or Luke? #StarWars #EpisodeVIII #TheLastJedi</t>
  </si>
  <si>
    <t>Is it me or are they just churning out Star Wars movies lately? https://t.co/C4yQqAmeqs</t>
  </si>
  <si>
    <t>Ooh, Star Wars Episode VIII - The Last Jedi! I wonder if 'Jedi' is singular or plural? #TheLastJedi https://t.co/o7lgG3ODdt</t>
  </si>
  <si>
    <t>So is the Last Jedi Luke and then he won't be or... is Luke gonna die?
 https://t.co/yExYAPabaQ</t>
  </si>
  <si>
    <t>"The Last Jedi" or "Two is R2D2-Many" https://t.co/iKXhUGw1QE</t>
  </si>
  <si>
    <t>Is this one of the main Star Wars I - XI (or XII or whatever) films or another spin off one like the newest one? https://t.co/pX7HjR3zMV</t>
  </si>
  <si>
    <t>The Last Jedi. “The next chapter in the Skywalker saga.” Do they always call it the Skywalker saga or is that new? 🤔 https://t.co/UHgnyNnosg</t>
  </si>
  <si>
    <t>RT @secondfret: The Last Jedi. “The next chapter in the Skywalker saga.” Do they always call it the Skywalker saga or is that new? 🤔 https:…</t>
  </si>
  <si>
    <t>So @starwars ... Teaser for #Superbowl , full trailer at Star Wars Celebration or #D23!</t>
  </si>
  <si>
    <t>@starwars Wait. Isnt like every Star Wars logo either White or Yellow? Does red mean everyone will die?</t>
  </si>
  <si>
    <t>But is it plural or singular? https://t.co/NSCZrtnV9r #StarWars #StarWarsEpisodeVIII #TheLastJedi https://t.co/9UJkPhybgP</t>
  </si>
  <si>
    <t>Who is the "The Last Jedi"? Is "jedi" plural or singular? Is Luke going to die? WHY "STAR WARS" IS WRITTEN IN RED?! #StarWars #EpisodeVIII</t>
  </si>
  <si>
    <t>RT @idilakil: Who is the "The Last Jedi"? Is "jedi" plural or singular? Is Luke going to die? WHY "STAR WARS" IS WRITTEN IN RED?! #StarWars…</t>
  </si>
  <si>
    <t>Better STAR WARS title: The Force Awakens or The Last Jedi?
#StarWars #EpisodeVII #EpisodeVIII #TheForceAwakens #TheLastJedi @starwars</t>
  </si>
  <si>
    <t>RT @blakevjones: Better STAR WARS title: The Force Awakens or The Last Jedi?
#StarWars #EpisodeVII #EpisodeVIII #TheForceAwakens #TheLastJ…</t>
  </si>
  <si>
    <t>Singular or plural? #StarWars #TheLastJedi https://t.co/DygFWezI0S</t>
  </si>
  <si>
    <t>RT @twowolvzz: Do we lose Luke? Or is another Sith Lord on the way? 🤔in either case I love the title https://t.co/xmueMtgPHN</t>
  </si>
  <si>
    <t>Red #StarWars logo suggests it's going to be dark, like it'll be the Empire Strikes Back of Star Wars or something.</t>
  </si>
  <si>
    <t>The Last Jedi. New Star Wars movie or the title of a Bernie Sanders biopic? https://t.co/Kl7V6pMYkZ</t>
  </si>
  <si>
    <t>Ok...but why is the Star Wars logo red....Kylo Ren's saber is red (!!!!1111!!!)....is Jedi singular or plural...AHHHH #TheLastJedi #StarWars</t>
  </si>
  <si>
    <t>The incoming movies will be titled 'Star Wars Episode VIII:The Last Jedi' ? Who'll be the last Jedi? Luke or Rey? O… https://t.co/RlV5wPU3s3</t>
  </si>
  <si>
    <t>The Star Wars part of the title is in red instead of traditional yellow or black and white. What could this mean!?!… https://t.co/YugIowqltB</t>
  </si>
  <si>
    <t>I'm glad Star Wars picked a name that spoils the fact that Rey or Luke dies in this movie. Nice 👍 https://t.co/2VIeFW54wB</t>
  </si>
  <si>
    <t>@starwars Man if Luke dies or something 😞. I'll stop watching Star Wars upcoming movies 😢, I swear. But I am still hoping that I'm wrong 😟</t>
  </si>
  <si>
    <t>RT @WilliamBibbiani: So Luke Skywalker is #TheLastJedi. But if he dies then Rey is. Is the new #StarWars title obvious, or a spoiler? https…</t>
  </si>
  <si>
    <t>So Luke Skywalker is #TheLastJedi. But if he dies then Rey is. Is the new #StarWars title obvious, or a spoiler? https://t.co/NM0O3SUsYe</t>
  </si>
  <si>
    <t>Next #StarWars movie gets a name: The Last Jedi. But is "Jedi" singular or plural? And "last" as of when? https://t.co/Mg82MHZHJd</t>
  </si>
  <si>
    <t>RT @sjvn: Next #StarWars movie gets a name: The Last Jedi. But is "Jedi" singular or plural? And "last" as of when? https://t.co/Mg82MHZHJd</t>
  </si>
  <si>
    <t>The Last Jedi. Plural or singular? 🤔  https://t.co/7ACrNpuSDz</t>
  </si>
  <si>
    <t>Just a friendly reminder that the plural of Jedi is Jedi so this new Star Wars title doesn't mean Luke or Rey will die. #StarWars</t>
  </si>
  <si>
    <t>Star Wars: The Last Jedi... is Jedi singular or plural? #starwars #StarWarsEpisodeVIII #starwarsthelastjedi</t>
  </si>
  <si>
    <t>Love the title #TheLastJedi @starwars maybe the last part could be Star Wars: The Skywalker Destiny or Star Wars: Trial of a Jedi</t>
  </si>
  <si>
    <t>Do we lose Luke? Or is another Sith Lord on the way? 🤔in either case I love the title https://t.co/xmueMtgPHN</t>
  </si>
  <si>
    <t>Is Star Wars becoming the new Call of Duty or what? https://t.co/sTnujMrkeI</t>
  </si>
  <si>
    <t>Star Wars episode 8: the last Jedi. Nice title, hopefully Luke or Rey survives to episode 9. #StarWars #TheLastJedi #EpisodeVIII</t>
  </si>
  <si>
    <t>Hmmmmm...........Star Wars or Star Trek???? #barnesandnoble #bookpassion #starwars #starwarsfan… https://t.co/N1ZAaYutiQ</t>
  </si>
  <si>
    <t>Star Wars : The last Jedi... but who is it ? Luke at the beginning or Rey at the end ? #thought #starwars #story 🤔 https://t.co/gnqsTrojEh</t>
  </si>
  <si>
    <t>@BrandonSalmon @starwars that's exactly what I thought, a better title would have been "Star Wars: The Dark Days" or something like that lol</t>
  </si>
  <si>
    <t>SHARP Japan Release 'STAR WARS' Smartphones, Better Than an iPhone or Gal https://t.co/jF2Zkgex2x #sharpphones #starwars #starwarsrogueone</t>
  </si>
  <si>
    <t>SHARP Japan Release 'STAR WARS' Smartphones, Better Than an iPhone or Gal https://t.co/jF2Zkgw8r7 #sharpphones #starwars #starwarsrogueone</t>
  </si>
  <si>
    <t>SHARP Japan Release 'STAR WARS' Smartphones, Better Than an iPhone or Gal https://t.co/2P5ohTh6pb #sharpphones #starwars #starwarsrogueone</t>
  </si>
  <si>
    <t>@benshapiro  Star Wars is crafted to  promote the religion of the   New World Order or Brotherhood of Death. 
https://t.co/BPFryUqVvN</t>
  </si>
  <si>
    <t>#StarWars: The Last Jedi. Is it a story about Luke, or is Rey the new beginning?  https://t.co/NxOfAJwuKq</t>
  </si>
  <si>
    <t>@starwars @EvilgrapezMusic how dare you put the star wars logo in red tho.
its either yellow, white, or nothing!</t>
  </si>
  <si>
    <t>Excited 4 Star Wars 8's Title. But can we see a trailer already? Or do we wait till the SuperBowl? @starwars @bad_robot</t>
  </si>
  <si>
    <t>Is that last as in "previous," or last as in "final"? https://t.co/1Eto5FEQEY</t>
  </si>
  <si>
    <t>https://t.co/IzEp975gss do they mean Rey or Luke though</t>
  </si>
  <si>
    <t>Is calling Star Wars VIII "The Last Jedi" a spoiler that Rey is not a Jedi or that Luke Skywalker dies, leaving Rey behind? #StarWars</t>
  </si>
  <si>
    <t>Star Wars: The Last Jedi. Rey kiss my Converse better be a line or GTFO.  #StarWars</t>
  </si>
  <si>
    <t>RT @kaylammartin1: It's my husbands fault that I'm excited about this! I use to not be able to tell the diff between Star Wars or star trak…</t>
  </si>
  <si>
    <t>JJA Show 9: 9 new star wars movies good idea or bad? https://t.co/PRwKst2Q7Z via @YouTube #youtube #jja #starwars #disney #trilogy #spinoff</t>
  </si>
  <si>
    <t>-it's written in red...
-is the last Jedi Luke (quoting Yoda) or Ray?
-(isn't Star Wars already a) Skywalker saga?… https://t.co/5uuZcy9Ll8</t>
  </si>
  <si>
    <t>Is it me or are the Star Wars films in the Skywalker saga are starting to suck ever since Disney took over? https://t.co/fzRmcTv1Qy</t>
  </si>
  <si>
    <t>Singular or plural #Jedi? HT Will Luke die in next #StarWars, #TheLastJedi? https://t.co/oyIWeWNT5W via @ABCNews</t>
  </si>
  <si>
    <t>For the late crowd, or for those living under a rock...
[New Post] #StarWars Episode VIII Title Revealed https://t.co/ncuV7Po1cQ</t>
  </si>
  <si>
    <t>It's my husbands fault that I'm excited about this! I use to not be able to tell the diff between Star Wars or star… https://t.co/xQLqeRvc6K</t>
  </si>
  <si>
    <t>Yes!!! Can't wait for "The Last Jedi" or, as the White House will have it, "The First Sith" https://t.co/YVJM3Ms95D</t>
  </si>
  <si>
    <t>Is it just me or does anyone else get upset and uncomfortable when you watch Star Wars in the wrong order 😅🙈🙈 #StarWars</t>
  </si>
  <si>
    <t>RT @dvdnetflix: The red #StarWars: #TheLastJedi logo – random color choice or a sign of even darker times? https://t.co/SDiyWGNcaH https://…</t>
  </si>
  <si>
    <t>If y'all are upset that the @starwars poster wasn't that gr8 or it's a bad title hush. It's Star Wars. They're giving u a movie every year.</t>
  </si>
  <si>
    <t>RT @UberFacts: Correction: https://t.co/OOCql20jk1 https://t.co/nsy7h7vIWg</t>
  </si>
  <si>
    <t>@BradEYoung @starwars @DisneyStudios @HamillHimself add you talking about the later title, a new hope, or the original, Star Wars?</t>
  </si>
  <si>
    <t>For better or worse, the title of #StarWars Episode VIII is relatively straightforward (OR...IS IT?!) https://t.co/bRg34rk6bn</t>
  </si>
  <si>
    <t>Thoughts about the red #StarWars logo – trivial color choice or a sign of even darker times? https://t.co/SDiyWGNcaH https://t.co/hKNmp5QjUS</t>
  </si>
  <si>
    <t>The red #StarWars: #TheLastJedi logo – random color choice or a sign of even darker times? https://t.co/SDiyWGNcaH https://t.co/hKNmp5QjUS</t>
  </si>
  <si>
    <t>The red #StarWars: #EpisodeVIII logo – random color choice or a sign of even darker times? https://t.co/SDiyWGNcaH https://t.co/hKNmp5QjUS</t>
  </si>
  <si>
    <t>Light side or dark side? Create your own scenes from @StarWars: #TheForceAwakens with this book &amp;amp; magnetic playset!… https://t.co/NLi9H23FB2</t>
  </si>
  <si>
    <t>Which bathrobe would you wear? Sith or Jedi? Check them out here: https://t.co/CKIevE4y48 #starwars</t>
  </si>
  <si>
    <t>What side are you on? Get your FREE Jedi, Rebel or Imperial necklace here: https://t.co/d23Z39hF5x #starwars</t>
  </si>
  <si>
    <t>RT @StarWars4Fans: What side are you on? Get your FREE Jedi, Rebel or Imperial necklace here: https://t.co/d23Z39hF5x #starwars</t>
  </si>
  <si>
    <t>What's the plural of Jedi? Is it Jedis? Or is it already plural? We're asking for a friend...
https://t.co/Z7D5tabmZS</t>
  </si>
  <si>
    <t>RT @crowalehouse: What's the plural of Jedi? Is it Jedis? Or is it already plural? We're asking for a friend...
https://t.co/Z7D5tabmZS</t>
  </si>
  <si>
    <t>Interesting title. The term Jedi could be singular or plural, so its pretty mysterious teaser for what episode... https://t.co/XEtESd8AdN</t>
  </si>
  <si>
    <t>#StarWars What is more important for weight loss - diet or exercise? https://t.co/qZ2vtfBlGM https://t.co/aOBOrRd7K7 Star Wars</t>
  </si>
  <si>
    <t>#StarWars Which Comes First, Depression or Obesity? https://t.co/5dTwT7QiUk https://t.co/DQ8X965eLN https://t.co/JoNcae9G9S Star Wars</t>
  </si>
  <si>
    <t>#StarWars Is Your Weight Gain Caused by a Calorie Imbalance or Gut Breakdown? https://t.co/CjOlP0I0Qq Star Wars</t>
  </si>
  <si>
    <t>#StarWars Exactly Why Stress Brings About Fat Gain Or Fat Loss https://t.co/UUEZTOTQTD… https://t.co/N2C7b2tCW3 Star Wars</t>
  </si>
  <si>
    <t>#StarWars Star Wars Vintage Sealed Return Of The Jedi Bed Blanket twin or full size MISB https://t.co/dh8zvbEnn6… https://t.co/EnquEvnvPQ</t>
  </si>
  <si>
    <t>#StarWars To Garcinia or Not to Garcinia?! Lose Weight The Healthy Way! https://t.co/G77BTTTuGU Star Wars</t>
  </si>
  <si>
    <t>#StarWars To Garcinia or Not to Garcinia?! Lose Weight The Healthy Way! https://t.co/9R4FEB2M4G Star Wars</t>
  </si>
  <si>
    <t>#StarWars Exactly Why Stress Brings About Fat Gain Or Fat Loss https://t.co/d703zyLo1D… https://t.co/EreYmNaKs1 Star Wars</t>
  </si>
  <si>
    <t>#StarWars How to Clean Fabric and Care for Your Latex Waist Trainer or Body Shaping Cincher #Fatloss… …… https://t.co/9t1ueSCoAr Star Wars</t>
  </si>
  <si>
    <t>#StarWars Drop 10 Pounds Without Eating Less Or Working Out https://t.co/DG3YvleuhW https://t.co/WDOAh4DAek Star Wars</t>
  </si>
  <si>
    <t>#StarWars To Garcinia or Not to Garcinia?! Lose Weight The Healthy Way! https://t.co/CBO8Vwj6zc Star Wars</t>
  </si>
  <si>
    <t>#StarWars Why You Should Avoid Reality TV Shows About Diets Or Weight Loss https://t.co/HgrLHkMnNd Star Wars</t>
  </si>
  <si>
    <t>#StarWars Which Comes First, Depression or Obesity? https://t.co/geRP0oit2W https://t.co/b6ezYgMGL8 https://t.co/Yf0HmaKJP7 Star Wars</t>
  </si>
  <si>
    <t>#StarWars Which Is Better, Panko or Regular Breadcrumbs? https://t.co/f3rehmpjMK https://t.co/IrCFXFCcM6 https://t.co/V4A9yYGwfg Star Wars</t>
  </si>
  <si>
    <t>#StarWars Is Your Weight Gain Caused by a Calorie Imbalance or Gut Breakdown? https://t.co/vsIR8tOoyy Star Wars</t>
  </si>
  <si>
    <t>#StarWars What is more important for weight loss – diet or exercise? https://t.co/Nc9rXD9cv2… https://t.co/4kTOHoJlb9 Star Wars</t>
  </si>
  <si>
    <t>#StarWars Drop 10 Pounds Without Eating Less Or Working Out https://t.co/ipSmkHimfe… https://t.co/KQFzvyThIs Star Wars</t>
  </si>
  <si>
    <t>🎬 C'est officiel !!! Le titre du prochain Star Wars a été révélé cette nuit ! @Disney @starwars #StarWarsEpisodeVIII https://t.co/1pUo6NzwcV</t>
  </si>
  <si>
    <t>A lucky guess? Or an Obvious One? 
https://t.co/UCC7jYVKzv 
#StarWars #TheLastJedi #LukeSkywalker 
#Geek #Nerd #SarlaccSpitt #Jedi #GeekCore</t>
  </si>
  <si>
    <t>Excited about #TheLastJedi?  Here's 20 baby names inspired by the #StarWars franchise! https://t.co/C3ZzJpKgPu https://t.co/UJ4WlmeJOA</t>
  </si>
  <si>
    <t>RT @eumom: Excited about #TheLastJedi?  Here's 20 baby names inspired by the #StarWars franchise! https://t.co/C3ZzJpKgPu https://t.co/UJ4W…</t>
  </si>
  <si>
    <t>Don't miss out on our range of Star Wars quadcopters in store. £199.99, £369.98 for 2 or £539.97 for all 3!… https://t.co/aIjfYsYvs7</t>
  </si>
  <si>
    <t>Do the fans truly know what they want from @rianjohnson's #StarWars #TheLastJedi ? Unravel the paradox: https://t.co/51BigTGFAr----------</t>
  </si>
  <si>
    <t>I explored the paradox facing #StarWars #EpisodeVIII for @futureotforce &amp;amp; questioned what the fans truly want: https://t.co/T9zrNebj2K</t>
  </si>
  <si>
    <t>RT @futureotforce: Do the fans truly know what they want from @rianjohnson's #StarWars #TheLastJedi ? Unravel the paradox: https://t.co/51B…</t>
  </si>
  <si>
    <t>Star Wars!! 🙌🏽😂 RT @Cheree_Radio: Ladies help me out, what would you rather watch @starwars or @magicmikemovie ? #NoBrainer</t>
  </si>
  <si>
    <t>http://www.anniversaire-en-or.com/boutique/articles-de-fetes/pinata/pinata-dark-vador.html</t>
  </si>
  <si>
    <t>https://www.reddit.com/r/StarWars/comments/5oowmr/unfortunate_names_in_star_wars_or_hes_called_what/?utm_source=dlvr.it&amp;utm_medium=twitter</t>
  </si>
  <si>
    <t>https://www.youtube.com/watch?v=PU8q4eI2E0s&amp;feature=youtu.be</t>
  </si>
  <si>
    <t>https://www.reddit.com/r/StarWars/comments/5oowmr/unfortunate_names_in_star_wars_or_hes_called_what/#716150</t>
  </si>
  <si>
    <t>http://www.froot.nl/posttype/froot/zo-maak-je-van-een-gewone-ikea-lamp-een-star-wars-death-star-lamp/</t>
  </si>
  <si>
    <t>https://twitter.com/i/web/status/822148105579724800</t>
  </si>
  <si>
    <t>https://twitter.com/i/web/status/822595877407694853</t>
  </si>
  <si>
    <t>https://www.etsy.com/listing/502513741/star-wars-stroomtrooper-homemade?ref=shop_home_active_6</t>
  </si>
  <si>
    <t>https://www.instagram.com/p/BPhXhgbgKN8/</t>
  </si>
  <si>
    <t>https://www.instagram.com/p/BPiFnnvjsSr/</t>
  </si>
  <si>
    <t>https://www.instagram.com/p/BPiFxOtj9dL/</t>
  </si>
  <si>
    <t>http://www.ndac.co.uk/blog/2016/12/star-wars-cantina-imperial-gala-at-ndac-chepstow/ https://www.facebook.com/FearFestEvilChepstow/posts/1839659872956046</t>
  </si>
  <si>
    <t>http://entertain-o-rama.com/9-reasons-the-jedi-are-actually-the-bad-guys-in-star-wars-1/</t>
  </si>
  <si>
    <t>https://www.facebook.com/qualitycomics/posts/10153670919699364</t>
  </si>
  <si>
    <t>https://www.facebook.com/photo.php?fbid=10153670920649364</t>
  </si>
  <si>
    <t>http://rover.ebay.co.uk/rover/1/710-53481-19255-0/1?vectorid=229508&amp;lgeo=1&amp;toolid=10039&amp;item=252734608024&amp;ff3=2&amp;campid=5337669420&amp;mpre=http%3A%2F%2Fwww.ebay.co.uk%2Fitm%2Flike%2F252734608024%3Fclk_rvr_id%3D1158082555931%26vectorid%3D229508%26lgeo%3D1%26item%3D252734608024%26rmvSB%3Dtrue&amp;cguid=d0713c1e1590a99220e51f15fcbce0e3</t>
  </si>
  <si>
    <t>https://www.etsy.com/uk/listing/492018972/print-star-wars-mos-eisley-cantina-pub https://twitter.com/i/web/status/823156045614895109</t>
  </si>
  <si>
    <t>https://www.etsy.com/uk/listing/492018972/print-star-wars-mos-eisley-cantina-pub</t>
  </si>
  <si>
    <t>https://www.instagram.com/p/BPkffKcAfYv/</t>
  </si>
  <si>
    <t>https://twitter.com/i/web/status/822536734269378560</t>
  </si>
  <si>
    <t>https://twitter.com/i/web/status/823214963439403008</t>
  </si>
  <si>
    <t>https://www.etsy.com/shop/StarWarsToysArt/updates/8847163?social_invites=1&amp;si_uuid=5f93f238-14df-4852-ba53-0482acd6a60e&amp;user_id=68277240&amp;si_time=1484776471&amp;si_page=ui.shopshare.post.PostActivity&amp;si_trigger=ss&amp;si_object_id=8847163&amp;platform=android</t>
  </si>
  <si>
    <t>https://www.etsy.com/shop/StarWarsToysArt/updates/8860425?social_invites=1&amp;si_uuid=8b4c6bc6-fa66-4e13-ad39-eb6e25b07e0a&amp;user_id=68277240&amp;si_time=1484841882&amp;si_page=ui.shopshare.post.PostActivity&amp;si_trigger=ss&amp;si_object_id=8860425&amp;platform=android</t>
  </si>
  <si>
    <t>https://www.etsy.com/shop/StarWarsToysArt/updates/8882378?social_invites=1&amp;si_uuid=0a4b4bfc-5ada-46b1-bbba-5eb57a7ff6f0&amp;user_id=68277240&amp;si_time=1484880958&amp;si_page=ui.shopshare.post.PostActivity&amp;si_trigger=ss&amp;si_object_id=8882378&amp;platform=android</t>
  </si>
  <si>
    <t>https://www.etsy.com/shop/StarWarsToysArt/updates/8908074?social_invites=1&amp;si_uuid=17d4e8c7-67f3-4a5e-8f2b-9fc1f44a77e5&amp;user_id=68277240&amp;si_time=1485011620&amp;si_page=ui.shopshare.post.PostActivity&amp;si_trigger=ss&amp;si_object_id=8908074&amp;platform=android</t>
  </si>
  <si>
    <t>https://www.etsy.com/shop/StarWarsToysArt/updates/8911230?social_invites=1&amp;si_uuid=430ae233-9fb0-41f0-9ec7-2815db47dece&amp;user_id=68277240&amp;si_time=1485021432&amp;si_page=ui.shopshare.post.PostActivity&amp;si_trigger=ss&amp;si_object_id=8911230&amp;platform=android</t>
  </si>
  <si>
    <t>https://www.etsy.com/shop/StarWarsToysArt/updates/8916867?social_invites=1&amp;si_uuid=13990dfd-68ee-4ab0-b068-8ddbccdf3e6c&amp;user_id=68277240&amp;si_time=1485100557&amp;si_page=ui.shopshare.post.PostActivity&amp;si_trigger=ss&amp;si_object_id=8916867&amp;platform=android</t>
  </si>
  <si>
    <t>https://www.etsy.com/shop/StarWarsToysArt/updates/8929058?social_invites=1&amp;si_uuid=5b81174c-1a05-4be5-813c-a6c30058a580&amp;user_id=68277240&amp;si_time=1485107539&amp;si_page=ui.shopshare.post.PostActivity&amp;si_trigger=ss&amp;si_object_id=8929058&amp;platform=android</t>
  </si>
  <si>
    <t>https://twitter.com/i/web/status/822530985422155777</t>
  </si>
  <si>
    <t>http://feeds.feedburner.com/~r/TalkStarWarsPodcast-TalkStarWars/~3/8ni01vledOo/talk-star-wars-episode-55-woody-or-wouldnt-he?utm_source=feedburner&amp;utm_medium=twitter&amp;utm_campaign=talkstarwars</t>
  </si>
  <si>
    <t>https://twitter.com/i/web/status/821989510217170944</t>
  </si>
  <si>
    <t>https://bouncedeals.com/collections/star-wars/products/warm-fleece-hooded-star-wars-bathrobes-in-jedi-and-sith-designs-two-sizes-with-free-shipping</t>
  </si>
  <si>
    <t>https://twitter.com/i/web/status/823462963885510656</t>
  </si>
  <si>
    <t>http://www.craftycorners.com.au/c-d-visionary-iron-on-applique-black-star-wars-gre</t>
  </si>
  <si>
    <t>https://twitter.com/i/web/status/823562845874978816</t>
  </si>
  <si>
    <t>https://twitter.com/starwars/status/823561256078548992</t>
  </si>
  <si>
    <t>http://www.starwars.com/news/the-official-title-for-star-wars-episode-viii-revealed</t>
  </si>
  <si>
    <t>http://www.starwars.com/news/the-official-title-for-star-wars-episode-viii-revealed?cmp=smc%7C785924754</t>
  </si>
  <si>
    <t>http://iris.theaureview.com/star-wars-episode-viii-finally-has-a-title/</t>
  </si>
  <si>
    <t>http://www.starwars.com/news/the-official-title-for-star-wars-episode-viii-revealed?cmp=smc%7C785924799</t>
  </si>
  <si>
    <t>https://twitter.com/i/web/status/823576826161156097</t>
  </si>
  <si>
    <t>https://twitter.com/i/web/status/823578456973778945</t>
  </si>
  <si>
    <t>http://www.craveonline.com/entertainment/1201309-star-wars-episode-viii-now-star-wars-last-jedi#/slide/1</t>
  </si>
  <si>
    <t>https://www.cnet.com/news/star-wars-episode-8-gets-a-name-the-last-jedi/</t>
  </si>
  <si>
    <t>https://www.instagram.com/p/BPnmyotAwLH/</t>
  </si>
  <si>
    <t>http://www.iconichipster.com/sharp-japan-release-star-wars-themed-smartphones-better-iphone-galaxy/?utm_source=ReviveOldPost&amp;utm_medium=social&amp;utm_campaign=ReviveOldPost</t>
  </si>
  <si>
    <t>http://www.iconichipster.com/sharp-japan-release-star-wars-themed-smartphones-better-iphone-galaxy/</t>
  </si>
  <si>
    <t>http://vigilantchristian.org/starwars.html</t>
  </si>
  <si>
    <t>http://www.starwars.com/news/the-official-title-for-star-wars-episode-viii-revealed?utm_campaign=digest&amp;utm_medium=email&amp;utm_source=app</t>
  </si>
  <si>
    <t>https://www.youtube.com/watch?v=JbOVm-oiQMM&amp;feature=youtu.be</t>
  </si>
  <si>
    <t>https://twitter.com/i/web/status/823666046112559108</t>
  </si>
  <si>
    <t>http://www.abc.net.au/news/2017-01-24/last-jedi-title-reveal-sends-star-wars-fan-into-tizzy/8206370</t>
  </si>
  <si>
    <t>http://galaxyjunkyard.blogspot.com/2017/01/star-wars-episode-viii-title-revealed.html</t>
  </si>
  <si>
    <t>https://twitter.com/i/web/status/823640732045033472</t>
  </si>
  <si>
    <t>http://dvd.netflix.com/list/star-wars?dsrc=TW&amp;utm_source=twitter&amp;utm_medium=social&amp;utm_campaign=Star_Wars</t>
  </si>
  <si>
    <t>https://medium.com/m/global-identity?redirectUrl=https://freshlypoppedculture.com/star-wars-episode-viii-gets-a-simple-title-a-simple-poster-c49a4c333e56</t>
  </si>
  <si>
    <t>http://dvd.netflix.com/list/star-wars?dsrc=TW&amp;utm_source=twitter&amp;utm_medium=social&amp;utm_campaign=Star_Wars http://www.polygon.com/2017/1/23/14357994/star-wars-episode-8-the-last-jedi-red-logo</t>
  </si>
  <si>
    <t>https://twitter.com/i/web/status/822926754893467648</t>
  </si>
  <si>
    <t>https://bouncedeals.com/collections/star-wars/products/jedi-rebel-imperial-necklaces</t>
  </si>
  <si>
    <t>http://www.starwars.com/news/the-official-title-for-star-wars-episode-viii-revealed?utm_content=buffer22a94&amp;utm_medium=social&amp;utm_source=twitter.com&amp;utm_campaign=buffer</t>
  </si>
  <si>
    <t>http://dlvr.it/N7pSTQ?utm_source=dlvr.it&amp;utm_medium=twitter</t>
  </si>
  <si>
    <t>http://dlvr.it/N87VTN?utm_source=dlvr.it&amp;utm_medium=twitter</t>
  </si>
  <si>
    <t>http://dlvr.it/N8BpJc?utm_source=dlvr.it&amp;utm_medium=twitter</t>
  </si>
  <si>
    <t>https://twitter.com/i/web/status/822010610321735680?utm_source=dlvr.it&amp;utm_medium=twitter</t>
  </si>
  <si>
    <t>http://rover.ebay.com/rover/1/711-53200-19255-0/1?ff3=2&amp;toolid=10039&amp;campid=5337620666&amp;customid=Star+Wars&amp;item=142248348277&amp;vectorid=229466&amp;lgeo=1&amp;utm_source=dlvr.it&amp;utm_medium=twitter https://twitter.com/i/web/status/822254660136280064</t>
  </si>
  <si>
    <t>http://dlvr.it/N8qJHs?utm_source=dlvr.it&amp;utm_medium=twitter</t>
  </si>
  <si>
    <t>http://dlvr.it/N8qZ12?utm_source=dlvr.it&amp;utm_medium=twitter</t>
  </si>
  <si>
    <t>https://twitter.com/i/web/status/822481716086345728?utm_source=dlvr.it&amp;utm_medium=twitter</t>
  </si>
  <si>
    <t>https://twitter.com/i/web/status/822530449469796352?utm_source=dlvr.it&amp;utm_medium=twitter</t>
  </si>
  <si>
    <t>http://dlvr.it/N9NBVz?utm_source=dlvr.it&amp;utm_medium=twitter</t>
  </si>
  <si>
    <t>http://dlvr.it/N9S5yh?utm_source=dlvr.it&amp;utm_medium=twitter</t>
  </si>
  <si>
    <t>http://dlvr.it/N9ksrf?utm_source=dlvr.it&amp;utm_medium=twitter</t>
  </si>
  <si>
    <t>http://dlvr.it/N9qr6q?utm_source=dlvr.it&amp;utm_medium=twitter</t>
  </si>
  <si>
    <t>http://dlvr.it/N9sQZX?utm_source=dlvr.it&amp;utm_medium=twitter</t>
  </si>
  <si>
    <t>http://dlvr.it/NB8Fxk?utm_source=dlvr.it&amp;utm_medium=twitter</t>
  </si>
  <si>
    <t>https://twitter.com/i/web/status/823674484494209025?utm_source=dlvr.it&amp;utm_medium=twitter</t>
  </si>
  <si>
    <t>http://dlvr.it/NBQQ4y?utm_source=dlvr.it&amp;utm_medium=twitter</t>
  </si>
  <si>
    <t>http://smartorcrazy.com/2017/01/24/titre-officiel-star-wars-viii-revele/</t>
  </si>
  <si>
    <t>http://comicbook.com/starwars/2017/01/23/a-reddit-user-correctly-guesses-the-star-wars-episode-viii-title/</t>
  </si>
  <si>
    <t>https://www.eumom.ie/pregnancy/20-star-wars-baby-names-for-your-little-leia-or-luke/</t>
  </si>
  <si>
    <t>https://twitter.com/i/web/status/823824724652331008</t>
  </si>
  <si>
    <t>https://medium.com/m/global-identity?redirectUrl=https://futureoftheforce.com/the-star-wars-episode-viii-paradox-play-safe-or-gamble-cbaf2c902c5d?source=collection_home---4------1</t>
  </si>
  <si>
    <t>https://futureoftheforce.com/the-star-wars-episode-viii-paradox-play-safe-or-gamble-cbaf2c902c5d</t>
  </si>
  <si>
    <t>anniversaire-en-or.com</t>
  </si>
  <si>
    <t>reddit.com</t>
  </si>
  <si>
    <t>youtube.com</t>
  </si>
  <si>
    <t>froot.nl</t>
  </si>
  <si>
    <t>twitter.com</t>
  </si>
  <si>
    <t>etsy.com</t>
  </si>
  <si>
    <t>instagram.com</t>
  </si>
  <si>
    <t>co.uk facebook.com</t>
  </si>
  <si>
    <t>entertain-o-rama.com</t>
  </si>
  <si>
    <t>facebook.com</t>
  </si>
  <si>
    <t>co.uk</t>
  </si>
  <si>
    <t>etsy.com twitter.com</t>
  </si>
  <si>
    <t>feedburner.com</t>
  </si>
  <si>
    <t>bouncedeals.com</t>
  </si>
  <si>
    <t>com.au</t>
  </si>
  <si>
    <t>starwars.com</t>
  </si>
  <si>
    <t>theaureview.com</t>
  </si>
  <si>
    <t>craveonline.com</t>
  </si>
  <si>
    <t>cnet.com</t>
  </si>
  <si>
    <t>iconichipster.com</t>
  </si>
  <si>
    <t>vigilantchristian.org</t>
  </si>
  <si>
    <t>net.au</t>
  </si>
  <si>
    <t>blogspot.com</t>
  </si>
  <si>
    <t>netflix.com</t>
  </si>
  <si>
    <t>medium.com</t>
  </si>
  <si>
    <t>netflix.com polygon.com</t>
  </si>
  <si>
    <t>dlvr.it</t>
  </si>
  <si>
    <t>ebay.com twitter.com</t>
  </si>
  <si>
    <t>smartorcrazy.com</t>
  </si>
  <si>
    <t>comicbook.com</t>
  </si>
  <si>
    <t>eumom.ie</t>
  </si>
  <si>
    <t>futureoftheforce.com</t>
  </si>
  <si>
    <t>ksdy50 ksdyfacts halloween startrek starwars scifi horror</t>
  </si>
  <si>
    <t>pinata darkvador starwars</t>
  </si>
  <si>
    <t>starwars startrek</t>
  </si>
  <si>
    <t>starwars theforceawakens</t>
  </si>
  <si>
    <t>starwars art sabine chopper cadbane rebels</t>
  </si>
  <si>
    <t>ikea starwars</t>
  </si>
  <si>
    <t>starwars</t>
  </si>
  <si>
    <t>starwars sexy</t>
  </si>
  <si>
    <t>starwars jediknight2 sith</t>
  </si>
  <si>
    <t>starwars episodeviii</t>
  </si>
  <si>
    <t>patchworked starwars stormtrooper</t>
  </si>
  <si>
    <t>xwing openseries starwars</t>
  </si>
  <si>
    <t>igcomicfamily starwars marvel</t>
  </si>
  <si>
    <t>jedi starwars</t>
  </si>
  <si>
    <t>theforceawakens</t>
  </si>
  <si>
    <t>starwars startrek films series comics classic georgelucas scifi</t>
  </si>
  <si>
    <t>etsy starwars starwarsrebels</t>
  </si>
  <si>
    <t>etsy starwars starwarsrebels rogueone</t>
  </si>
  <si>
    <t>poedameron bobafett cosplay</t>
  </si>
  <si>
    <t>swcpod starwars film</t>
  </si>
  <si>
    <t>sith jedi starwars</t>
  </si>
  <si>
    <t>patches starwars</t>
  </si>
  <si>
    <t>thelastjedi</t>
  </si>
  <si>
    <t>starwars episodeviii thelastjedi</t>
  </si>
  <si>
    <t>superbowl d23</t>
  </si>
  <si>
    <t>starwars starwarsepisodeviii thelastjedi</t>
  </si>
  <si>
    <t>starwars episodevii episodeviii theforceawakens thelastjedi</t>
  </si>
  <si>
    <t>starwars episodevii episodeviii theforceawakens</t>
  </si>
  <si>
    <t>starwars thelastjedi</t>
  </si>
  <si>
    <t>thelastjedi starwars</t>
  </si>
  <si>
    <t>starwars starwarsepisodeviii starwarsthelastjedi</t>
  </si>
  <si>
    <t>starwars thelastjedi episodeviii</t>
  </si>
  <si>
    <t>barnesandnoble bookpassion starwars starwarsfan</t>
  </si>
  <si>
    <t>thought starwars story</t>
  </si>
  <si>
    <t>sharpphones starwars starwarsrogueone</t>
  </si>
  <si>
    <t>youtube jja starwars disney trilogy spinoff</t>
  </si>
  <si>
    <t>jedi starwars thelastjedi</t>
  </si>
  <si>
    <t>starwars fatloss</t>
  </si>
  <si>
    <t>starwarsepisodeviii</t>
  </si>
  <si>
    <t>starwars thelastjedi lukeskywalker geek nerd sarlaccspitt jedi geekcore</t>
  </si>
  <si>
    <t>nobrainer</t>
  </si>
  <si>
    <t>https://twitter.com/#!/cowboyscifibot/status/821507432040042496</t>
  </si>
  <si>
    <t>https://twitter.com/#!/yoursweetubacha/status/821532383316848640</t>
  </si>
  <si>
    <t>https://twitter.com/#!/kevagilar/status/821608706869755906</t>
  </si>
  <si>
    <t>https://twitter.com/#!/radio_gaz/status/821615343462391809</t>
  </si>
  <si>
    <t>https://twitter.com/#!/bricolesdefille/status/821618380994150400</t>
  </si>
  <si>
    <t>https://twitter.com/#!/arkhipovtkz1998/status/821625777292767232</t>
  </si>
  <si>
    <t>https://twitter.com/#!/yodajedisoy/status/821698070517714944</t>
  </si>
  <si>
    <t>https://twitter.com/#!/nakiamarquis/status/821718585886248960</t>
  </si>
  <si>
    <t>https://twitter.com/#!/starwarsstories/status/821779275149963267</t>
  </si>
  <si>
    <t>https://twitter.com/#!/creamymemes_/status/821799176992342016</t>
  </si>
  <si>
    <t>https://twitter.com/#!/rogovqxp1978/status/821852995105198080</t>
  </si>
  <si>
    <t>https://twitter.com/#!/starwarsrandy/status/821906333519577088</t>
  </si>
  <si>
    <t>https://twitter.com/#!/rogerdegraaf/status/822040848288333824</t>
  </si>
  <si>
    <t>https://twitter.com/#!/brich51/status/822089999579496449</t>
  </si>
  <si>
    <t>https://twitter.com/#!/kenibyk/status/822148105579724800</t>
  </si>
  <si>
    <t>https://twitter.com/#!/beccaisgrumpy/status/822202423963893760</t>
  </si>
  <si>
    <t>https://twitter.com/#!/camamateurs69/status/822219211363729408</t>
  </si>
  <si>
    <t>https://twitter.com/#!/jasondamm/status/822318117242093569</t>
  </si>
  <si>
    <t>https://twitter.com/#!/jumpkickdonkey1/status/822390706383634433</t>
  </si>
  <si>
    <t>https://twitter.com/#!/belozyorovaxug1/status/822435183379017728</t>
  </si>
  <si>
    <t>https://twitter.com/#!/smmarwood/status/822505232685027328</t>
  </si>
  <si>
    <t>https://twitter.com/#!/wolfextracalibe/status/822579087747194881</t>
  </si>
  <si>
    <t>https://twitter.com/#!/42nerdtasticpl/status/822595877407694853</t>
  </si>
  <si>
    <t>https://twitter.com/#!/marginal_error/status/822606681016270848</t>
  </si>
  <si>
    <t>https://twitter.com/#!/shane1983loser/status/822636577524514817</t>
  </si>
  <si>
    <t>https://twitter.com/#!/jason_ardron/status/822702502093197312</t>
  </si>
  <si>
    <t>https://twitter.com/#!/7ciqp7790utauya/status/822721272798801920</t>
  </si>
  <si>
    <t>https://twitter.com/#!/nortonr3/status/822737417903947776</t>
  </si>
  <si>
    <t>https://twitter.com/#!/liambailey0408/status/822822483401277440</t>
  </si>
  <si>
    <t>https://twitter.com/#!/dennisfarese/status/822838782554755072</t>
  </si>
  <si>
    <t>https://twitter.com/#!/dennisfarese/status/822839112340307968</t>
  </si>
  <si>
    <t>https://twitter.com/#!/fearfest_evil/status/822862513196986372</t>
  </si>
  <si>
    <t>https://twitter.com/#!/boozeleprechaun/status/822876180344926213</t>
  </si>
  <si>
    <t>https://twitter.com/#!/forcestrong/status/822880380772646914</t>
  </si>
  <si>
    <t>https://twitter.com/#!/jackalopejamie/status/822926849558908928</t>
  </si>
  <si>
    <t>https://twitter.com/#!/disney_lilo/status/822934281546829824</t>
  </si>
  <si>
    <t>https://twitter.com/#!/disneywldgranma/status/822937065469964289</t>
  </si>
  <si>
    <t>https://twitter.com/#!/kristin_cello/status/822949673795194884</t>
  </si>
  <si>
    <t>https://twitter.com/#!/kawaiichan72/status/822989922055266304</t>
  </si>
  <si>
    <t>https://twitter.com/#!/qualitycomics/status/823020439031181313</t>
  </si>
  <si>
    <t>https://twitter.com/#!/qualitycomics/status/823020781089263617</t>
  </si>
  <si>
    <t>https://twitter.com/#!/paulbaonguyen2/status/823042076862451712</t>
  </si>
  <si>
    <t>https://twitter.com/#!/knowingflame/status/823100489491480576</t>
  </si>
  <si>
    <t>https://twitter.com/#!/opposingplayer/status/823115682162286594</t>
  </si>
  <si>
    <t>https://twitter.com/#!/roscobrittin/status/823156045614895109</t>
  </si>
  <si>
    <t>https://twitter.com/#!/neckoflewoods/status/823160891122352129</t>
  </si>
  <si>
    <t>https://twitter.com/#!/ggomes_29/status/823177142045446144</t>
  </si>
  <si>
    <t>https://twitter.com/#!/shopgeekling/status/822536734269378560</t>
  </si>
  <si>
    <t>https://twitter.com/#!/shopgeekling/status/823214963439403008</t>
  </si>
  <si>
    <t>https://twitter.com/#!/starwarsframes/status/821838520645873664</t>
  </si>
  <si>
    <t>https://twitter.com/#!/starwarsframes/status/822112595226202114</t>
  </si>
  <si>
    <t>https://twitter.com/#!/starwarsframes/status/822276533213503488</t>
  </si>
  <si>
    <t>https://twitter.com/#!/starwarsframes/status/822824541680349184</t>
  </si>
  <si>
    <t>https://twitter.com/#!/starwarsframes/status/822865788151267328</t>
  </si>
  <si>
    <t>https://twitter.com/#!/starwarsframes/status/823197570440663041</t>
  </si>
  <si>
    <t>https://twitter.com/#!/starwarsframes/status/823226862604206080</t>
  </si>
  <si>
    <t>https://twitter.com/#!/ffgop/status/822530985422155777</t>
  </si>
  <si>
    <t>https://twitter.com/#!/kevinbarrot/status/823321470537342976</t>
  </si>
  <si>
    <t>https://twitter.com/#!/tumblingsaber/status/823413980043612161</t>
  </si>
  <si>
    <t>https://twitter.com/#!/swcommonwealth/status/823414151867404289</t>
  </si>
  <si>
    <t>https://twitter.com/#!/robwadevision/status/823414164605595648</t>
  </si>
  <si>
    <t>https://twitter.com/#!/thrax999/status/821989510217170944</t>
  </si>
  <si>
    <t>https://twitter.com/#!/bb8_littledroid/status/821991131420520448</t>
  </si>
  <si>
    <t>https://twitter.com/#!/bb8_littledroid/status/822143097660444672</t>
  </si>
  <si>
    <t>https://twitter.com/#!/bb8_littledroid/status/823415142755004416</t>
  </si>
  <si>
    <t>https://twitter.com/#!/talkstarwars/status/823413546570620928</t>
  </si>
  <si>
    <t>https://twitter.com/#!/genxwing/status/823428709713514496</t>
  </si>
  <si>
    <t>https://twitter.com/#!/yellow_bulldog/status/823462963885510656</t>
  </si>
  <si>
    <t>https://twitter.com/#!/craftycornersau/status/823486225193410564</t>
  </si>
  <si>
    <t>https://twitter.com/#!/othermomo/status/823561966614642688</t>
  </si>
  <si>
    <t>https://twitter.com/#!/lastsonofosborn/status/823562845874978816</t>
  </si>
  <si>
    <t>https://twitter.com/#!/arcticabs/status/823563326827429888</t>
  </si>
  <si>
    <t>https://twitter.com/#!/do__or__do_not/status/823563419731173376</t>
  </si>
  <si>
    <t>https://twitter.com/#!/ckimberli/status/823564498577616896</t>
  </si>
  <si>
    <t>https://twitter.com/#!/pugnate/status/823564574574178309</t>
  </si>
  <si>
    <t>https://twitter.com/#!/scoutdawson/status/823564684406169605</t>
  </si>
  <si>
    <t>https://twitter.com/#!/adamleyton/status/823566090596925440</t>
  </si>
  <si>
    <t>https://twitter.com/#!/luism8989/status/823567081492844544</t>
  </si>
  <si>
    <t>https://twitter.com/#!/doctorfailure/status/823567153383280640</t>
  </si>
  <si>
    <t>https://twitter.com/#!/doogie_nights/status/823567450792984580</t>
  </si>
  <si>
    <t>https://twitter.com/#!/secondfret/status/823567365665234944</t>
  </si>
  <si>
    <t>https://twitter.com/#!/thechandlerross/status/823567638068609027</t>
  </si>
  <si>
    <t>https://twitter.com/#!/conspiracyin559/status/823568190491869188</t>
  </si>
  <si>
    <t>https://twitter.com/#!/emperor_shun/status/823570049277591556</t>
  </si>
  <si>
    <t>https://twitter.com/#!/theirisau/status/823570087005171712</t>
  </si>
  <si>
    <t>https://twitter.com/#!/idilakil/status/823569478126632961</t>
  </si>
  <si>
    <t>https://twitter.com/#!/zoe_harrysgirl7/status/823570244321021952</t>
  </si>
  <si>
    <t>https://twitter.com/#!/blakevjones/status/823570786262904833</t>
  </si>
  <si>
    <t>https://twitter.com/#!/pookasaucy/status/823570913476100100</t>
  </si>
  <si>
    <t>https://twitter.com/#!/north_or_south/status/823570923085242368</t>
  </si>
  <si>
    <t>https://twitter.com/#!/thohus/status/823571756220895232</t>
  </si>
  <si>
    <t>https://twitter.com/#!/be_foutz/status/823572167262552064</t>
  </si>
  <si>
    <t>https://twitter.com/#!/mcshiv3rs/status/823572450780684288</t>
  </si>
  <si>
    <t>https://twitter.com/#!/dapegg/status/823573786104655873</t>
  </si>
  <si>
    <t>https://twitter.com/#!/philthinks2much/status/823574317648740352</t>
  </si>
  <si>
    <t>https://twitter.com/#!/evendia/status/823576717612687360</t>
  </si>
  <si>
    <t>https://twitter.com/#!/masajirjb/status/823576826161156097</t>
  </si>
  <si>
    <t>https://twitter.com/#!/morningglory182/status/823578456973778945</t>
  </si>
  <si>
    <t>https://twitter.com/#!/fleisch_4life/status/823578972172808192</t>
  </si>
  <si>
    <t>https://twitter.com/#!/cool_ishan1/status/823580364027244544</t>
  </si>
  <si>
    <t>https://twitter.com/#!/rasenbran/status/823580823240720386</t>
  </si>
  <si>
    <t>https://twitter.com/#!/williambibbiani/status/823580565202796544</t>
  </si>
  <si>
    <t>https://twitter.com/#!/nick_griffith28/status/823581297767514113</t>
  </si>
  <si>
    <t>https://twitter.com/#!/sjvn/status/823577793065848832</t>
  </si>
  <si>
    <t>https://twitter.com/#!/arrjaycee/status/823582061038596097</t>
  </si>
  <si>
    <t>https://twitter.com/#!/mikejdeleon/status/823582440107155456</t>
  </si>
  <si>
    <t>https://twitter.com/#!/thatnerdpreston/status/823584891480571904</t>
  </si>
  <si>
    <t>https://twitter.com/#!/or_nick_al/status/823585619272081408</t>
  </si>
  <si>
    <t>https://twitter.com/#!/shawnlopp/status/823586163017601024</t>
  </si>
  <si>
    <t>https://twitter.com/#!/lukejjemmett/status/823587297161527296</t>
  </si>
  <si>
    <t>https://twitter.com/#!/tony_or_michael/status/823587443597250560</t>
  </si>
  <si>
    <t>https://twitter.com/#!/twowolvzz/status/823571932746579968</t>
  </si>
  <si>
    <t>https://twitter.com/#!/mrdamiannash/status/823590115540770816</t>
  </si>
  <si>
    <t>https://twitter.com/#!/tamago2474/status/823603200657915908</t>
  </si>
  <si>
    <t>https://twitter.com/#!/joecook80543637/status/823615390869753857</t>
  </si>
  <si>
    <t>https://twitter.com/#!/bnfortunion/status/823615418342445056</t>
  </si>
  <si>
    <t>https://twitter.com/#!/gallica_/status/823617674097885184</t>
  </si>
  <si>
    <t>https://twitter.com/#!/7or7official/status/823619702823985152</t>
  </si>
  <si>
    <t>https://twitter.com/#!/aaronrfernandes/status/821550230579482624</t>
  </si>
  <si>
    <t>https://twitter.com/#!/aaronrfernandes/status/821603237237297152</t>
  </si>
  <si>
    <t>https://twitter.com/#!/aaronrfernandes/status/823620883310743552</t>
  </si>
  <si>
    <t>https://twitter.com/#!/laonangel/status/823621190292017154</t>
  </si>
  <si>
    <t>https://twitter.com/#!/joecugeek/status/823624304499757057</t>
  </si>
  <si>
    <t>https://twitter.com/#!/lennyfacedev/status/823633930511417346</t>
  </si>
  <si>
    <t>https://twitter.com/#!/joe_luatc/status/823636165207040000</t>
  </si>
  <si>
    <t>https://twitter.com/#!/ethanwsj/status/823644350122901506</t>
  </si>
  <si>
    <t>https://twitter.com/#!/bootleggirl/status/823647850714329093</t>
  </si>
  <si>
    <t>https://twitter.com/#!/raven_cain/status/823654752877690884</t>
  </si>
  <si>
    <t>https://twitter.com/#!/kingdavidlane/status/823657822021939200</t>
  </si>
  <si>
    <t>https://twitter.com/#!/cpaulmabry/status/823659789163069441</t>
  </si>
  <si>
    <t>https://twitter.com/#!/jjasportstudio/status/823661912831430657</t>
  </si>
  <si>
    <t>https://twitter.com/#!/spartabarta42/status/823666046112559108</t>
  </si>
  <si>
    <t>https://twitter.com/#!/va_nisher/status/823671076336959488</t>
  </si>
  <si>
    <t>https://twitter.com/#!/tallandtrue/status/823681263747772416</t>
  </si>
  <si>
    <t>https://twitter.com/#!/galaxy_junkyard/status/823683457578569728</t>
  </si>
  <si>
    <t>https://twitter.com/#!/shotgunhawk/status/823684713344811008</t>
  </si>
  <si>
    <t>https://twitter.com/#!/kaylammartin1/status/823640732045033472</t>
  </si>
  <si>
    <t>https://twitter.com/#!/azrielwynge/status/823691278995116034</t>
  </si>
  <si>
    <t>https://twitter.com/#!/indysen/status/823692629456011265</t>
  </si>
  <si>
    <t>https://twitter.com/#!/cortnort10/status/823704424706998272</t>
  </si>
  <si>
    <t>https://twitter.com/#!/moneywisemoms/status/823708290127458306</t>
  </si>
  <si>
    <t>https://twitter.com/#!/elettra86it/status/823710376151785472</t>
  </si>
  <si>
    <t>https://twitter.com/#!/_amitsbajaj/status/823711794438864896</t>
  </si>
  <si>
    <t>https://twitter.com/#!/tyrrhenesea85/status/823714486037069824</t>
  </si>
  <si>
    <t>https://twitter.com/#!/tim_gwatney13/status/823715425439485953</t>
  </si>
  <si>
    <t>https://twitter.com/#!/elijah_or_bob/status/823730528373342210</t>
  </si>
  <si>
    <t>https://twitter.com/#!/kingdom_of_lego/status/823736264562241536</t>
  </si>
  <si>
    <t>https://twitter.com/#!/freshpopculture/status/823740779768082433</t>
  </si>
  <si>
    <t>https://twitter.com/#!/dvdnetflix/status/823615371185885185</t>
  </si>
  <si>
    <t>https://twitter.com/#!/dvdnetflix/status/823704465186443265</t>
  </si>
  <si>
    <t>https://twitter.com/#!/dvdnetflix/status/823743403116654592</t>
  </si>
  <si>
    <t>https://twitter.com/#!/disney_dmr/status/822926754893467648</t>
  </si>
  <si>
    <t>https://twitter.com/#!/starwars4fans/status/823002279502553088</t>
  </si>
  <si>
    <t>https://twitter.com/#!/starwars4fans/status/821718824420601859</t>
  </si>
  <si>
    <t>https://twitter.com/#!/starwars4fans/status/823402413902143488</t>
  </si>
  <si>
    <t>https://twitter.com/#!/unic0d3tv/status/821719086862397440</t>
  </si>
  <si>
    <t>https://twitter.com/#!/unic0d3tv/status/823403135729274880</t>
  </si>
  <si>
    <t>https://twitter.com/#!/crowalehouse/status/823765777224466432</t>
  </si>
  <si>
    <t>https://twitter.com/#!/austimus_p/status/823766558036004864</t>
  </si>
  <si>
    <t>https://twitter.com/#!/stevencambian/status/823771075637112832</t>
  </si>
  <si>
    <t>https://twitter.com/#!/mandi_ottoson/status/821596271546945536</t>
  </si>
  <si>
    <t>https://twitter.com/#!/mandi_ottoson/status/821817339515523072</t>
  </si>
  <si>
    <t>https://twitter.com/#!/mandi_ottoson/status/821874745326960640</t>
  </si>
  <si>
    <t>https://twitter.com/#!/mandi_ottoson/status/822033760522641408</t>
  </si>
  <si>
    <t>https://twitter.com/#!/mandi_ottoson/status/822254660136280064</t>
  </si>
  <si>
    <t>https://twitter.com/#!/mandi_ottoson/status/822364864630820864</t>
  </si>
  <si>
    <t>https://twitter.com/#!/mandi_ottoson/status/822381336614735875</t>
  </si>
  <si>
    <t>https://twitter.com/#!/mandi_ottoson/status/822494755200212992</t>
  </si>
  <si>
    <t>https://twitter.com/#!/mandi_ottoson/status/822555130868486146</t>
  </si>
  <si>
    <t>https://twitter.com/#!/mandi_ottoson/status/822830597324189696</t>
  </si>
  <si>
    <t>https://twitter.com/#!/mandi_ottoson/status/822899729067450368</t>
  </si>
  <si>
    <t>https://twitter.com/#!/mandi_ottoson/status/823197871692390400</t>
  </si>
  <si>
    <t>https://twitter.com/#!/mandi_ottoson/status/823291692732141568</t>
  </si>
  <si>
    <t>https://twitter.com/#!/mandi_ottoson/status/823320890293161984</t>
  </si>
  <si>
    <t>https://twitter.com/#!/mandi_ottoson/status/823557364263489536</t>
  </si>
  <si>
    <t>https://twitter.com/#!/mandi_ottoson/status/823691058085142528</t>
  </si>
  <si>
    <t>https://twitter.com/#!/mandi_ottoson/status/823782931705446400</t>
  </si>
  <si>
    <t>https://twitter.com/#!/smart_or_crazy/status/823811308466438144</t>
  </si>
  <si>
    <t>https://twitter.com/#!/revjayleal/status/823821431909842946</t>
  </si>
  <si>
    <t>https://twitter.com/#!/eumom/status/823821828556734465</t>
  </si>
  <si>
    <t>https://twitter.com/#!/sexywend/status/823823847006859268</t>
  </si>
  <si>
    <t>https://twitter.com/#!/maplin_wkf/status/823824724652331008</t>
  </si>
  <si>
    <t>https://twitter.com/#!/futureotforce/status/822505124048359426</t>
  </si>
  <si>
    <t>https://twitter.com/#!/futureotforce/status/823839221827956739</t>
  </si>
  <si>
    <t>https://twitter.com/#!/philthecool/status/822504589438107649</t>
  </si>
  <si>
    <t>https://twitter.com/#!/philthecool/status/823839580679995392</t>
  </si>
  <si>
    <t>https://twitter.com/#!/djbrandigarcia/status/823868591430766592</t>
  </si>
  <si>
    <t>821507432040042496</t>
  </si>
  <si>
    <t>821532383316848640</t>
  </si>
  <si>
    <t>821608706869755906</t>
  </si>
  <si>
    <t>821615343462391809</t>
  </si>
  <si>
    <t>821618380994150400</t>
  </si>
  <si>
    <t>821625777292767232</t>
  </si>
  <si>
    <t>821698070517714944</t>
  </si>
  <si>
    <t>821718585886248960</t>
  </si>
  <si>
    <t>821779275149963267</t>
  </si>
  <si>
    <t>821799176992342016</t>
  </si>
  <si>
    <t>821852995105198080</t>
  </si>
  <si>
    <t>821906333519577088</t>
  </si>
  <si>
    <t>822040848288333824</t>
  </si>
  <si>
    <t>822089999579496449</t>
  </si>
  <si>
    <t>822148105579724800</t>
  </si>
  <si>
    <t>822202423963893760</t>
  </si>
  <si>
    <t>822219211363729408</t>
  </si>
  <si>
    <t>822318117242093569</t>
  </si>
  <si>
    <t>822390706383634433</t>
  </si>
  <si>
    <t>822435183379017728</t>
  </si>
  <si>
    <t>822505232685027328</t>
  </si>
  <si>
    <t>822579087747194881</t>
  </si>
  <si>
    <t>822595877407694853</t>
  </si>
  <si>
    <t>822606681016270848</t>
  </si>
  <si>
    <t>822636577524514817</t>
  </si>
  <si>
    <t>822702502093197312</t>
  </si>
  <si>
    <t>822721272798801920</t>
  </si>
  <si>
    <t>822737417903947776</t>
  </si>
  <si>
    <t>822822483401277440</t>
  </si>
  <si>
    <t>822838782554755072</t>
  </si>
  <si>
    <t>822839112340307968</t>
  </si>
  <si>
    <t>822862513196986372</t>
  </si>
  <si>
    <t>822876180344926213</t>
  </si>
  <si>
    <t>822880380772646914</t>
  </si>
  <si>
    <t>822926849558908928</t>
  </si>
  <si>
    <t>822934281546829824</t>
  </si>
  <si>
    <t>822937065469964289</t>
  </si>
  <si>
    <t>822949673795194884</t>
  </si>
  <si>
    <t>822989922055266304</t>
  </si>
  <si>
    <t>823020439031181313</t>
  </si>
  <si>
    <t>823020781089263617</t>
  </si>
  <si>
    <t>823042076862451712</t>
  </si>
  <si>
    <t>823100489491480576</t>
  </si>
  <si>
    <t>823115682162286594</t>
  </si>
  <si>
    <t>823156045614895109</t>
  </si>
  <si>
    <t>823160891122352129</t>
  </si>
  <si>
    <t>823177142045446144</t>
  </si>
  <si>
    <t>822536734269378560</t>
  </si>
  <si>
    <t>823214963439403008</t>
  </si>
  <si>
    <t>821838520645873664</t>
  </si>
  <si>
    <t>822112595226202114</t>
  </si>
  <si>
    <t>822276533213503488</t>
  </si>
  <si>
    <t>822824541680349184</t>
  </si>
  <si>
    <t>822865788151267328</t>
  </si>
  <si>
    <t>823197570440663041</t>
  </si>
  <si>
    <t>823226862604206080</t>
  </si>
  <si>
    <t>822530985422155777</t>
  </si>
  <si>
    <t>823321470537342976</t>
  </si>
  <si>
    <t>823413980043612161</t>
  </si>
  <si>
    <t>823414151867404289</t>
  </si>
  <si>
    <t>823414164605595648</t>
  </si>
  <si>
    <t>821989510217170944</t>
  </si>
  <si>
    <t>821991131420520448</t>
  </si>
  <si>
    <t>822143097660444672</t>
  </si>
  <si>
    <t>823415142755004416</t>
  </si>
  <si>
    <t>823413546570620928</t>
  </si>
  <si>
    <t>823428709713514496</t>
  </si>
  <si>
    <t>823462963885510656</t>
  </si>
  <si>
    <t>823486225193410564</t>
  </si>
  <si>
    <t>823561966614642688</t>
  </si>
  <si>
    <t>823562845874978816</t>
  </si>
  <si>
    <t>823563326827429888</t>
  </si>
  <si>
    <t>823563419731173376</t>
  </si>
  <si>
    <t>823564498577616896</t>
  </si>
  <si>
    <t>823564574574178309</t>
  </si>
  <si>
    <t>823564684406169605</t>
  </si>
  <si>
    <t>823566090596925440</t>
  </si>
  <si>
    <t>823567081492844544</t>
  </si>
  <si>
    <t>823567153383280640</t>
  </si>
  <si>
    <t>823567450792984580</t>
  </si>
  <si>
    <t>823567365665234944</t>
  </si>
  <si>
    <t>823567638068609027</t>
  </si>
  <si>
    <t>823568190491869188</t>
  </si>
  <si>
    <t>823570049277591556</t>
  </si>
  <si>
    <t>823570087005171712</t>
  </si>
  <si>
    <t>823569478126632961</t>
  </si>
  <si>
    <t>823570244321021952</t>
  </si>
  <si>
    <t>823570786262904833</t>
  </si>
  <si>
    <t>823570913476100100</t>
  </si>
  <si>
    <t>823570923085242368</t>
  </si>
  <si>
    <t>823571756220895232</t>
  </si>
  <si>
    <t>823572167262552064</t>
  </si>
  <si>
    <t>823572450780684288</t>
  </si>
  <si>
    <t>823573786104655873</t>
  </si>
  <si>
    <t>823574317648740352</t>
  </si>
  <si>
    <t>823576717612687360</t>
  </si>
  <si>
    <t>823576826161156097</t>
  </si>
  <si>
    <t>823578456973778945</t>
  </si>
  <si>
    <t>823578972172808192</t>
  </si>
  <si>
    <t>823580364027244544</t>
  </si>
  <si>
    <t>823580823240720386</t>
  </si>
  <si>
    <t>823580565202796544</t>
  </si>
  <si>
    <t>823581297767514113</t>
  </si>
  <si>
    <t>823577793065848832</t>
  </si>
  <si>
    <t>823582061038596097</t>
  </si>
  <si>
    <t>823582440107155456</t>
  </si>
  <si>
    <t>823584891480571904</t>
  </si>
  <si>
    <t>823585619272081408</t>
  </si>
  <si>
    <t>823586163017601024</t>
  </si>
  <si>
    <t>823587297161527296</t>
  </si>
  <si>
    <t>823587443597250560</t>
  </si>
  <si>
    <t>823571932746579968</t>
  </si>
  <si>
    <t>823590115540770816</t>
  </si>
  <si>
    <t>823603200657915908</t>
  </si>
  <si>
    <t>823615390869753857</t>
  </si>
  <si>
    <t>823615418342445056</t>
  </si>
  <si>
    <t>823617674097885184</t>
  </si>
  <si>
    <t>823619702823985152</t>
  </si>
  <si>
    <t>821550230579482624</t>
  </si>
  <si>
    <t>821603237237297152</t>
  </si>
  <si>
    <t>823620883310743552</t>
  </si>
  <si>
    <t>823621190292017154</t>
  </si>
  <si>
    <t>823624304499757057</t>
  </si>
  <si>
    <t>823633930511417346</t>
  </si>
  <si>
    <t>823636165207040000</t>
  </si>
  <si>
    <t>823644350122901506</t>
  </si>
  <si>
    <t>823647850714329093</t>
  </si>
  <si>
    <t>823654752877690884</t>
  </si>
  <si>
    <t>823657822021939200</t>
  </si>
  <si>
    <t>823659789163069441</t>
  </si>
  <si>
    <t>823661912831430657</t>
  </si>
  <si>
    <t>823666046112559108</t>
  </si>
  <si>
    <t>823671076336959488</t>
  </si>
  <si>
    <t>823681263747772416</t>
  </si>
  <si>
    <t>823683457578569728</t>
  </si>
  <si>
    <t>823684713344811008</t>
  </si>
  <si>
    <t>823640732045033472</t>
  </si>
  <si>
    <t>823691278995116034</t>
  </si>
  <si>
    <t>823692629456011265</t>
  </si>
  <si>
    <t>823704424706998272</t>
  </si>
  <si>
    <t>823708290127458306</t>
  </si>
  <si>
    <t>823710376151785472</t>
  </si>
  <si>
    <t>823711794438864896</t>
  </si>
  <si>
    <t>823714486037069824</t>
  </si>
  <si>
    <t>823715425439485953</t>
  </si>
  <si>
    <t>823730528373342210</t>
  </si>
  <si>
    <t>823736264562241536</t>
  </si>
  <si>
    <t>823740779768082433</t>
  </si>
  <si>
    <t>823615371185885185</t>
  </si>
  <si>
    <t>823704465186443265</t>
  </si>
  <si>
    <t>823743403116654592</t>
  </si>
  <si>
    <t>822926754893467648</t>
  </si>
  <si>
    <t>823002279502553088</t>
  </si>
  <si>
    <t>821718824420601859</t>
  </si>
  <si>
    <t>822141621370294273</t>
  </si>
  <si>
    <t>823402413902143488</t>
  </si>
  <si>
    <t>821719086862397440</t>
  </si>
  <si>
    <t>823403135729274880</t>
  </si>
  <si>
    <t>823765777224466432</t>
  </si>
  <si>
    <t>823766558036004864</t>
  </si>
  <si>
    <t>823771075637112832</t>
  </si>
  <si>
    <t>821596271546945536</t>
  </si>
  <si>
    <t>821817339515523072</t>
  </si>
  <si>
    <t>821874745326960640</t>
  </si>
  <si>
    <t>822033760522641408</t>
  </si>
  <si>
    <t>822254660136280064</t>
  </si>
  <si>
    <t>822364864630820864</t>
  </si>
  <si>
    <t>822381336614735875</t>
  </si>
  <si>
    <t>822494755200212992</t>
  </si>
  <si>
    <t>822555130868486146</t>
  </si>
  <si>
    <t>822830597324189696</t>
  </si>
  <si>
    <t>822899729067450368</t>
  </si>
  <si>
    <t>823197871692390400</t>
  </si>
  <si>
    <t>823291692732141568</t>
  </si>
  <si>
    <t>823320890293161984</t>
  </si>
  <si>
    <t>823557364263489536</t>
  </si>
  <si>
    <t>823691058085142528</t>
  </si>
  <si>
    <t>823782931705446400</t>
  </si>
  <si>
    <t>823811308466438144</t>
  </si>
  <si>
    <t>823821431909842946</t>
  </si>
  <si>
    <t>823821828556734465</t>
  </si>
  <si>
    <t>823823847006859268</t>
  </si>
  <si>
    <t>823824724652331008</t>
  </si>
  <si>
    <t>822505124048359426</t>
  </si>
  <si>
    <t>823839221827956739</t>
  </si>
  <si>
    <t>822504589438107649</t>
  </si>
  <si>
    <t>823839580679995392</t>
  </si>
  <si>
    <t>823868591430766592</t>
  </si>
  <si>
    <t>821599551123492864</t>
  </si>
  <si>
    <t>822088733855977472</t>
  </si>
  <si>
    <t>822147677785821184</t>
  </si>
  <si>
    <t>822201867820109825</t>
  </si>
  <si>
    <t>822384948518776832</t>
  </si>
  <si>
    <t>823561256078548992</t>
  </si>
  <si>
    <t>823561787874430977</t>
  </si>
  <si>
    <t>823580558735372289</t>
  </si>
  <si>
    <t>823566656316141568</t>
  </si>
  <si>
    <t>823653810169991170</t>
  </si>
  <si>
    <t/>
  </si>
  <si>
    <t>20106852</t>
  </si>
  <si>
    <t>2815319366</t>
  </si>
  <si>
    <t>750337769835208705</t>
  </si>
  <si>
    <t>701524076343328769</t>
  </si>
  <si>
    <t>194887147</t>
  </si>
  <si>
    <t>2305562478</t>
  </si>
  <si>
    <t>14229298</t>
  </si>
  <si>
    <t>174829012</t>
  </si>
  <si>
    <t>17995040</t>
  </si>
  <si>
    <t>20956414</t>
  </si>
  <si>
    <t>en</t>
  </si>
  <si>
    <t>fr</t>
  </si>
  <si>
    <t>und</t>
  </si>
  <si>
    <t>821507013779816448</t>
  </si>
  <si>
    <t>820747263857278983</t>
  </si>
  <si>
    <t>788818293180231680</t>
  </si>
  <si>
    <t>683328559981682688</t>
  </si>
  <si>
    <t>819007378142048257</t>
  </si>
  <si>
    <t>816725809662525440</t>
  </si>
  <si>
    <t>808459660139212800</t>
  </si>
  <si>
    <t>820806379803910144</t>
  </si>
  <si>
    <t>823604795818856449</t>
  </si>
  <si>
    <t>Space Cowboy Scifi Bot</t>
  </si>
  <si>
    <t>Twitter Web Client</t>
  </si>
  <si>
    <t>Twitter for iPhone</t>
  </si>
  <si>
    <t>wonderland.fm</t>
  </si>
  <si>
    <t>Twitter for Android</t>
  </si>
  <si>
    <t>Twitter for iPad</t>
  </si>
  <si>
    <t>Mobile Web (M5)</t>
  </si>
  <si>
    <t>Hootsuite</t>
  </si>
  <si>
    <t>Instagram</t>
  </si>
  <si>
    <t>Facebook</t>
  </si>
  <si>
    <t>Twibble.io</t>
  </si>
  <si>
    <t>RoundTeam</t>
  </si>
  <si>
    <t>bb8_droid_app</t>
  </si>
  <si>
    <t>Google</t>
  </si>
  <si>
    <t>Tweetbot for Mac</t>
  </si>
  <si>
    <t>iOS</t>
  </si>
  <si>
    <t>Twitterfall</t>
  </si>
  <si>
    <t>Tweet Old Post</t>
  </si>
  <si>
    <t>TweetDeck</t>
  </si>
  <si>
    <t>Sprinklr</t>
  </si>
  <si>
    <t>StarWarsRocks</t>
  </si>
  <si>
    <t>Buffer</t>
  </si>
  <si>
    <t>Echofon</t>
  </si>
  <si>
    <t>152.668522848,-27.767440994 
153.31787024,-27.767440994 
153.31787024,-26.996844991 
152.668522848,-26.996844991</t>
  </si>
  <si>
    <t>-97.928935,30.127892 
-97.5805133,30.127892 
-97.5805133,30.5187994 
-97.928935,30.5187994</t>
  </si>
  <si>
    <t>-119.93251,36.648905 
-119.632419,36.648905 
-119.632419,36.923179 
-119.93251,36.923179</t>
  </si>
  <si>
    <t>150.520928608,-34.1183470085 
151.343020992,-34.1183470085 
151.343020992,-33.578140996 
150.520928608,-33.578140996</t>
  </si>
  <si>
    <t>Australia</t>
  </si>
  <si>
    <t>United States</t>
  </si>
  <si>
    <t>AU</t>
  </si>
  <si>
    <t>US</t>
  </si>
  <si>
    <t>Brisbane, Queensland</t>
  </si>
  <si>
    <t>Austin, TX</t>
  </si>
  <si>
    <t>Fresno, CA</t>
  </si>
  <si>
    <t>Sydney, New South Wales</t>
  </si>
  <si>
    <t>004ec16c62325149</t>
  </si>
  <si>
    <t>c3f37afa9efcf94b</t>
  </si>
  <si>
    <t>944c03c1d85ef480</t>
  </si>
  <si>
    <t>0073b76548e5984f</t>
  </si>
  <si>
    <t>Brisbane</t>
  </si>
  <si>
    <t>Austin</t>
  </si>
  <si>
    <t>Fresno</t>
  </si>
  <si>
    <t>Sydney</t>
  </si>
  <si>
    <t>city</t>
  </si>
  <si>
    <t>https://api.twitter.com/1.1/geo/id/004ec16c62325149.json</t>
  </si>
  <si>
    <t>https://api.twitter.com/1.1/geo/id/c3f37afa9efcf94b.json</t>
  </si>
  <si>
    <t>https://api.twitter.com/1.1/geo/id/944c03c1d85ef480.json</t>
  </si>
  <si>
    <t>https://api.twitter.com/1.1/geo/id/0073b76548e5984f.json</t>
  </si>
  <si>
    <t>Name</t>
  </si>
  <si>
    <t>Followed</t>
  </si>
  <si>
    <t>Followers</t>
  </si>
  <si>
    <t>Tweets</t>
  </si>
  <si>
    <t>Favorites</t>
  </si>
  <si>
    <t>Time Zone UTC Offset (Seconds)</t>
  </si>
  <si>
    <t>Description</t>
  </si>
  <si>
    <t>Location</t>
  </si>
  <si>
    <t>Web</t>
  </si>
  <si>
    <t>Time Zone</t>
  </si>
  <si>
    <t>Joined Twitter Date (UTC)</t>
  </si>
  <si>
    <t>Profile Banner Url</t>
  </si>
  <si>
    <t>Default Profile</t>
  </si>
  <si>
    <t>Default Profile Image</t>
  </si>
  <si>
    <t>Geo Enabled</t>
  </si>
  <si>
    <t>Listed Count</t>
  </si>
  <si>
    <t>Profile Background Image Url</t>
  </si>
  <si>
    <t>Verified</t>
  </si>
  <si>
    <t>Custom Menu Item Text</t>
  </si>
  <si>
    <t>Custom Menu Item Action</t>
  </si>
  <si>
    <t>Tweeted Search Term?</t>
  </si>
  <si>
    <t>Space Cowboy Scifi</t>
  </si>
  <si>
    <t>Ekjot Singh</t>
  </si>
  <si>
    <t>Kevin Aguilar</t>
  </si>
  <si>
    <t>Gaz Drinkwater</t>
  </si>
  <si>
    <t>Bricoles de Ronnie</t>
  </si>
  <si>
    <t>Lakiesha Dang</t>
  </si>
  <si>
    <t>Yoda</t>
  </si>
  <si>
    <t>Nakia Marquis</t>
  </si>
  <si>
    <t>Star Wars Stories</t>
  </si>
  <si>
    <t>Carolyn Dowd</t>
  </si>
  <si>
    <t>Genia Puckett</t>
  </si>
  <si>
    <t>Star Wars Randy</t>
  </si>
  <si>
    <t>heartbeatmarketing™</t>
  </si>
  <si>
    <t>Brandon Richardson</t>
  </si>
  <si>
    <t>Keniby Khronicles</t>
  </si>
  <si>
    <t>Becca✌️</t>
  </si>
  <si>
    <t>Cam Amateurs</t>
  </si>
  <si>
    <t>Jason Damm</t>
  </si>
  <si>
    <t>Unknownspacebear</t>
  </si>
  <si>
    <t>Ava Bell</t>
  </si>
  <si>
    <t>Sean Marwood</t>
  </si>
  <si>
    <t>Future of the Force</t>
  </si>
  <si>
    <t>Phil Roberts</t>
  </si>
  <si>
    <t>Gabriel Honzielga</t>
  </si>
  <si>
    <t>42 Nerdtastic Place</t>
  </si>
  <si>
    <t>Darth Stormageddon™</t>
  </si>
  <si>
    <t>Shane Morrison</t>
  </si>
  <si>
    <t>Jason The Dude</t>
  </si>
  <si>
    <t>とんがらし</t>
  </si>
  <si>
    <t>FFG Organized Play</t>
  </si>
  <si>
    <t>Raul A. Mier R.</t>
  </si>
  <si>
    <t>Liam Bailey</t>
  </si>
  <si>
    <t>The Bearded Mage</t>
  </si>
  <si>
    <t>FearFestEvil</t>
  </si>
  <si>
    <t>Nicole Redo</t>
  </si>
  <si>
    <t>Force Feed</t>
  </si>
  <si>
    <t>Jamie Lee</t>
  </si>
  <si>
    <t>Disney Movie Rewards</t>
  </si>
  <si>
    <t>Liella Rivera</t>
  </si>
  <si>
    <t>Jeanette Dalloo</t>
  </si>
  <si>
    <t>Kristin</t>
  </si>
  <si>
    <t>Angela Robinson</t>
  </si>
  <si>
    <t>Quality Comics</t>
  </si>
  <si>
    <t>Paulnguyen</t>
  </si>
  <si>
    <t>Knowing Flame Comics</t>
  </si>
  <si>
    <t>The Opposing Player</t>
  </si>
  <si>
    <t>RoscoBrittin</t>
  </si>
  <si>
    <t>Neck of the Woods</t>
  </si>
  <si>
    <t>Gabriel Gomes</t>
  </si>
  <si>
    <t>Geekling Creations</t>
  </si>
  <si>
    <t>DazzBott</t>
  </si>
  <si>
    <t>Kevin Barrot</t>
  </si>
  <si>
    <t>TumblingSaber</t>
  </si>
  <si>
    <t>Talk Star Wars</t>
  </si>
  <si>
    <t>StarWarsCommonwealth</t>
  </si>
  <si>
    <t>Rob Wade</t>
  </si>
  <si>
    <t>Harrison Dansie</t>
  </si>
  <si>
    <t>BB8</t>
  </si>
  <si>
    <t>Star Wars Fanatics</t>
  </si>
  <si>
    <t>Gen X-Wing Podcast</t>
  </si>
  <si>
    <t>Yellow Bulldog</t>
  </si>
  <si>
    <t>Crafty Corners Aus.</t>
  </si>
  <si>
    <t>『                 』</t>
  </si>
  <si>
    <t>tbh idk</t>
  </si>
  <si>
    <t>abs</t>
  </si>
  <si>
    <t>YST</t>
  </si>
  <si>
    <t>Horn18</t>
  </si>
  <si>
    <t>Noman Ansari</t>
  </si>
  <si>
    <t>Scout Dawson</t>
  </si>
  <si>
    <t>Adam Leyton</t>
  </si>
  <si>
    <t>Luis Mazariegos</t>
  </si>
  <si>
    <t>Shaun Clayton</t>
  </si>
  <si>
    <t>doogie nights</t>
  </si>
  <si>
    <t>Josh Johnson</t>
  </si>
  <si>
    <t>Chandler Ross</t>
  </si>
  <si>
    <t>Conspiracy</t>
  </si>
  <si>
    <t>EmperorShun</t>
  </si>
  <si>
    <t>The Iris | Film &amp; TV</t>
  </si>
  <si>
    <t>404 Not Found</t>
  </si>
  <si>
    <t>Zoe_HarrysGirl77</t>
  </si>
  <si>
    <t>BVJ</t>
  </si>
  <si>
    <t>Pooka Saucy</t>
  </si>
  <si>
    <t>史可達</t>
  </si>
  <si>
    <t>Thomas MacLean Husby</t>
  </si>
  <si>
    <t>Brandon Foutz</t>
  </si>
  <si>
    <t>ChrisNunes</t>
  </si>
  <si>
    <t>McSh//ver§</t>
  </si>
  <si>
    <t>Dave Pegg</t>
  </si>
  <si>
    <t>Philip Gibson</t>
  </si>
  <si>
    <t>Isabella</t>
  </si>
  <si>
    <t>Mas Aji R.J. Baskoro</t>
  </si>
  <si>
    <t>Russell Schwartz</t>
  </si>
  <si>
    <t>Blake Fleischman</t>
  </si>
  <si>
    <t>Ishan Phenomenal One</t>
  </si>
  <si>
    <t>Rasen</t>
  </si>
  <si>
    <t>William Bibbiani</t>
  </si>
  <si>
    <t>NickyG</t>
  </si>
  <si>
    <t>S. Vaughan-Nichols</t>
  </si>
  <si>
    <t>Robert Cuyegkeng</t>
  </si>
  <si>
    <t>Mike DeLeon</t>
  </si>
  <si>
    <t>Holly Jolly Preston</t>
  </si>
  <si>
    <t>Nick</t>
  </si>
  <si>
    <t>Shawn Lopp</t>
  </si>
  <si>
    <t>Luke Joseph</t>
  </si>
  <si>
    <t>Tone-Dawg</t>
  </si>
  <si>
    <t>Damian Nash</t>
  </si>
  <si>
    <t>Simi</t>
  </si>
  <si>
    <t>Joe Cook</t>
  </si>
  <si>
    <t>BNFortUnion</t>
  </si>
  <si>
    <t>7or7</t>
  </si>
  <si>
    <t>Aaron Fernandes</t>
  </si>
  <si>
    <t>angel auvelaon</t>
  </si>
  <si>
    <t>Joe Winn</t>
  </si>
  <si>
    <t>Lenny</t>
  </si>
  <si>
    <t>Joe Luat</t>
  </si>
  <si>
    <t>Ethan Smith</t>
  </si>
  <si>
    <t>Elliebroke&amp;dysphoric</t>
  </si>
  <si>
    <t>Raven Cain</t>
  </si>
  <si>
    <t>King David Lane</t>
  </si>
  <si>
    <t>hogpaul</t>
  </si>
  <si>
    <t>Kayla 🐗</t>
  </si>
  <si>
    <t>JJA Sport Studio</t>
  </si>
  <si>
    <t>Danielle Barta</t>
  </si>
  <si>
    <t>I.J. Capin</t>
  </si>
  <si>
    <t>Robert Fairhead</t>
  </si>
  <si>
    <t>Galaxy Junkyard</t>
  </si>
  <si>
    <t>Paul Hawkins, Jr</t>
  </si>
  <si>
    <t>Jaime</t>
  </si>
  <si>
    <t>Indy Sen 🏃🏾</t>
  </si>
  <si>
    <t>Courtney Hurst</t>
  </si>
  <si>
    <t>Gina Lincicum</t>
  </si>
  <si>
    <t>DVD Netflix</t>
  </si>
  <si>
    <t>elettra</t>
  </si>
  <si>
    <t>Amit Bajaj</t>
  </si>
  <si>
    <t>Jennifer Wright</t>
  </si>
  <si>
    <t>gwatamole</t>
  </si>
  <si>
    <t>💰Elijah England💰</t>
  </si>
  <si>
    <t>TheRealSam</t>
  </si>
  <si>
    <t>FreshlyPoppedCulture</t>
  </si>
  <si>
    <t>Robert</t>
  </si>
  <si>
    <t>Storm Crow Alehouse</t>
  </si>
  <si>
    <t>Austin-San</t>
  </si>
  <si>
    <t>Steven Cambian</t>
  </si>
  <si>
    <t>Mandi _Ottoson</t>
  </si>
  <si>
    <t>Smart-or-Crazy</t>
  </si>
  <si>
    <t>Skeleton Crue Brand</t>
  </si>
  <si>
    <t>wendy waite</t>
  </si>
  <si>
    <t>Maplin Wakefield</t>
  </si>
  <si>
    <t>Spreading the word on Scifi topics.  I retweet #space #scifi If youre into games, check out my creator @magicrat_larry he's building something you might enjoy.</t>
  </si>
  <si>
    <t>Kid in the middle of nowhere</t>
  </si>
  <si>
    <t>Presenter type guy. Play tunes across the Wireless Group Network weekdays 1AM-6AM and talk the footie on @FullTimeDevils!</t>
  </si>
  <si>
    <t>Je publie sur mon blog des articles qui intéressent les filles tels que la  couture (qui est mon activité préférée) la cuisine, les bijoux...</t>
  </si>
  <si>
    <t>Si en la vida algo ser quieres, redes sociales dejar de leer debes</t>
  </si>
  <si>
    <t>Star Wars articles, news and events for all the fans.</t>
  </si>
  <si>
    <t>Official @StarWars Artist for Lucasfilm since 1999, Illustrator for @AcmeArchives @ToppsCards @Scholastic @SW_Insider @AbramsBooks @SFGiants</t>
  </si>
  <si>
    <t>Born in a storm: engaging, inventive, innovative &amp; relevant. 2 far ahead. catamaran &amp; J24 sailing, new-tech, beekeeper &amp; perspective! https://t.co/QeOlUHnzYE</t>
  </si>
  <si>
    <t>Freshmen at BVSW. Creator of FlikClix and TheatreClix. Singing and Acting is my life. Music is my soul.</t>
  </si>
  <si>
    <t>Challenging the status quo. Open to bribes.</t>
  </si>
  <si>
    <t>my cat is pretty dope.</t>
  </si>
  <si>
    <t>Sweet #amateur #babes Enjoy! 👌😀</t>
  </si>
  <si>
    <t>Comedian, Video Editor, Visual Effects Artist, Motion Graphics.</t>
  </si>
  <si>
    <t>I'm fond of star wars, star trek, and astrology</t>
  </si>
  <si>
    <t>Gaming nerd,sci-fi geek,movie mogul,music and a good sense of Humour, life is to short ;) * Pictures not mine, just sharing the love!!
STAR WARS ADDICTION❤</t>
  </si>
  <si>
    <t>A website dedicated to putting fans at the heart of the #StarWars saga. From #RogueOne to #EpisodeVIII We aim to embrace the Force &amp; unite the fanbase.</t>
  </si>
  <si>
    <t>Husband to @Cool2Zoe &amp; Father of 2 EVIL kids. Writer/News Editor for @futureotforce https://t.co/jFMMXcaVOQ Enjoys #CineworldUnlimited &amp; mega #StarWars fanatic</t>
  </si>
  <si>
    <t>I love lots of things!  Werewolves and mythical creatures are awesome!  Star Wars is my life!</t>
  </si>
  <si>
    <t>Handmade artisan shop with pop culture inspiration.</t>
  </si>
  <si>
    <t>I was born into a world of science fiction and fantasy. My first movie and first love is Star Wars. I'm an actor now.</t>
  </si>
  <si>
    <t>Just tryin to live my life...</t>
  </si>
  <si>
    <t>Happily Married Since 2013⚡️Likes: Star Wars, Wrestling, Comics, Doctor Who, AVFC, Game of Thrones, Dads Army, Carry On films, X-Files &amp; Naturism(BN Member)⚡️</t>
  </si>
  <si>
    <t>スタートレックが好きですが、現在スターウォーズx-wingボードゲームにはまっています。
アウトドアではカヤックのケンドースターライトの艦長です(^-^)/</t>
  </si>
  <si>
    <t>We exist to help you find awesome games, exciting events, and new friends. organizedplay@fantasyflightgames.com</t>
  </si>
  <si>
    <t>Amante de la tecnologia!!! Orgulloso Geek &amp; Gamer!!! mi frase preferida:Enseñar es aprender dos veces</t>
  </si>
  <si>
    <t>Journalist, Writer, BBC Introducing. ✌️</t>
  </si>
  <si>
    <t>The last of the great adventurers</t>
  </si>
  <si>
    <t>Fear Fest is resting in its crypt this year, but will return &amp; we'll be ramping up the EVIL! Signup for updates at https://t.co/JMIvyq63Hj</t>
  </si>
  <si>
    <t>A writer no longer hanging around the dead for a living and lover of booze.</t>
  </si>
  <si>
    <t>Admin Extraordinaire. Master #Jedi &amp; #StarWars Fan. News and original memes</t>
  </si>
  <si>
    <t>*~Performing at Six Flags Great America!~* Writer, Actor, Singer, Director, DJ, Multihyphenate, etc. - Northwestern U Radio/TV/Film &amp; Political Science Grad</t>
  </si>
  <si>
    <t>This is the Disney Movie Rewards North America Twitter feed. Not a member?  Go to http://t.co/OsSFcwfL and join today!</t>
  </si>
  <si>
    <t>Married to the most wonderful man in the world @jesjav. Also super fan of @beourguestmike @disunplugged @wdwtodaypodcast @passporterbooks @thedvcpodcast</t>
  </si>
  <si>
    <t>mortal instruments &amp; HP series 
cello and Disney 🎻🏰
harmonizer❤</t>
  </si>
  <si>
    <t>BAs in Lit, Hist, n Classics...soon MA! currently in the MA program for Medieval Welsh Literature. Hello Kitty lover and Lifelong Comic Con FANGIRL!</t>
  </si>
  <si>
    <t>Perth's friendliest and most helpful Comic shop!   
872 Hay Street, 
Perth, Western Australia.   
Ph: (08) 9321 2168   
Email: shop@qualitycomics.com.au</t>
  </si>
  <si>
    <t>Laughter is timeless, imagination has no age and dreams are forever. - Walt Disney</t>
  </si>
  <si>
    <t>Back issue comics, toys &amp; action figures on Ebay UK. We buy comic collections: http://t.co/1NOma4W3N1</t>
  </si>
  <si>
    <t>Bienvenidos a The Opposing Player - Somos fanaticos de los juegos de mesas, de cartas intercambiables y de videojuegos. Siguenos para noticias de la comunidad.</t>
  </si>
  <si>
    <t>Freelance ILLUSTRATOR and CARTOONIST. No brief too odd, No idea too stolen. All compressed into a 6ft 8 body that is laughed at.</t>
  </si>
  <si>
    <t>T-Shirt Designer and Illustrator._x000D_
Follow us, add comments and help us reach our goal of eating all the bread crumbs and never finding our way home again.</t>
  </si>
  <si>
    <t>Participante do Programa Windows Insider, membro da Comunidade Microsoft®, #LumiaLover e fã de Star Wars!!  https://t.co/nghe5X9umK</t>
  </si>
  <si>
    <t>Mom/Daughter nerds creating props and pop culture items. Cosplay Props, Custom Masks, FX, Fan Art, Geeky Stuff. Cosplayer &amp; LARP tidbits. Feel free to drop in.</t>
  </si>
  <si>
    <t>Vintage Action Figures professionally restored and mounted in a shadow box frame. Unique gift for friends or family. May The Force Be With You!</t>
  </si>
  <si>
    <t>I'm usually not a tweeter, but geez, this President -_-
Political scientist, random videomaker, maltipoo trainer, and Badminton fanatic!</t>
  </si>
  <si>
    <t>Sega boy in a Nintendo world, hopelessly hooked on Star Wars. Host of the TumblingSaber podcast, a part of the #StarWarsCommonwealth podcast network! #SWCPod</t>
  </si>
  <si>
    <t>Send written questions &amp; MP3s to TalkStarWarsINFO@gmail.com #TalkStarWars https://t.co/InkYZkGjcc #PodernFamily #SWCPod https://t.co/3LC05NT8vB #F4F</t>
  </si>
  <si>
    <t>Take your first steps into a larger world.... #StarWarsCommonwealth #StarWars #PodernFamily #SciFi #SWCPod https://t.co/W5Qs9Pc3x1</t>
  </si>
  <si>
    <t>Podcaster, blogger, video dude for @emotionally14, Rob from @TalkStarWars. #PodernFamily #Bendu #E14Pod #SWCPod</t>
  </si>
  <si>
    <t>How does one social media?</t>
  </si>
  <si>
    <t>BB8 Droid from  #StarWars #RogueOne 
I love rolling around in the sand! #bb8</t>
  </si>
  <si>
    <t>Follow us if you're a Star Wars Fanatic! #starwars #starwarsforceawakens #darthvader CHECK OUT OUR NEW STAR WARS SHOP ⤵ FOR NEW GEAR ➡ ➡ https://t.co/YWufG0X9LK</t>
  </si>
  <si>
    <t>A podcast where we look back at all things that defines our generation. A member of the STAR WARS COMMONWEALTH PODCAST NETWORK.  Hosts: Anil, Josh, Jamie &amp; Rob.</t>
  </si>
  <si>
    <t>We offer the sort of game merch that will make you squeal with delight. We’re not talking a tiny squeal of pleasure. We’re talking a big roar.</t>
  </si>
  <si>
    <t>Proud mum, wife and avid craft lover. Owner of CraftyCornersAus, an online store featuring yarn, buttons, cross-stitch and more! https://t.co/TgGvTzJQ9q</t>
  </si>
  <si>
    <t>Icon by @YaBoyNaOH
Bios never get easier tonwrite</t>
  </si>
  <si>
    <t>...</t>
  </si>
  <si>
    <t>rock &amp; roll is dead, god bless the 1975</t>
  </si>
  <si>
    <t>Movie, STARWARS, STARWARS TOYS &amp; Dance, poppin, Funk, etc... 忙しない理系大学生。an engeneer to-be. 来年から1人暮らし！！</t>
  </si>
  <si>
    <t>I ❤️my husband &amp; kids and Longhorns. I don't take Twitter too seriously.</t>
  </si>
  <si>
    <t>Editor-in-Chief IGN PK. Write for @etribune, @dawn_com, @Khabaristan, @dawn_images. Biryani addict. Home cook.</t>
  </si>
  <si>
    <t>Artist, writer, vlogger, carnivore.</t>
  </si>
  <si>
    <t>Web entrepreneur, husband and Dad of three. Visited 12 countries in 24 hours using public transport and broke a Guinness World Record! https://t.co/ymi1HSLkjj</t>
  </si>
  <si>
    <t>I work in television for @ToTheContrary on PBS. Also write for @BlaugranesBarca. Shout out / RT for a follow back.</t>
  </si>
  <si>
    <t>Local writesmith and proprietor of fine laughmaking products</t>
  </si>
  <si>
    <t>Sport, music, sarcasm and cheese. #MUFC #LUHG #SUAF</t>
  </si>
  <si>
    <t>Product Manager at Creative Market, writer, designer, photographer, and a bunch of other geek stuff.</t>
  </si>
  <si>
    <t>UT Grad Student. Loves YouTube and all things automotive. Appreciates oddities. Always looking for good stories. Married to @crystalross55 cause she rocks.</t>
  </si>
  <si>
    <t>I love Lunchero's, Jet Lag, Writing, fast cars, strong drink and sporting women.  Not in that order. Elevator Club Member, Always have plenty of 1's and 5's.</t>
  </si>
  <si>
    <t>Hey, I'm Ben^^ I love Anime &amp; Manga. Especially #Pokemon and #Yugioh. |Yugituber|Student|English|EternalLove|I think to much|</t>
  </si>
  <si>
    <t>A Film, TV, Games &amp; Tech website, with an Australian perspective. From the people who bring you @theAUreview. See @theirisgames for more games and tech tweets.</t>
  </si>
  <si>
    <t>Kinda activist, nah.</t>
  </si>
  <si>
    <t>One band. Four guys. One love. One Direction.❤ Harry Styles is the most genuine person ever. ❤</t>
  </si>
  <si>
    <t>TIME Magazine's Person Of The Year, 2006. Sometimes I'll write movie reviews, and now I'm going to try out drawing again.</t>
  </si>
  <si>
    <t>#PookaSaucy</t>
  </si>
  <si>
    <t>I think I can manage...</t>
  </si>
  <si>
    <t>@RangersFC and @skbrann supporter. Love great beer, whisky and shiny tech stuff!</t>
  </si>
  <si>
    <t>Father of 3 ~ Avid Gamer ~ Co-Founder of Project Fenrir Gaming https://t.co/4L5AeS7jsW… ~Host of @GeekologisRadio</t>
  </si>
  <si>
    <t>Writer, podcaster, gamer, husband, father, not all in that order. I speak Geek. Contributor for @Mulehorngaming and Co-host of @GeekologisRadio podcast</t>
  </si>
  <si>
    <t>Husband // Gamer // Shadestepper // Writer for @MulehornGaming // @Primecoclan // PSN: Capt_McShivers</t>
  </si>
  <si>
    <t>ex-Amazon video games, now does coffee. Likes dogs.</t>
  </si>
  <si>
    <t>Trying to live with a simple goal - Use my education and intellectual curiosity to improve the lives of others...and make some bad jokes.</t>
  </si>
  <si>
    <t>Bookworm. Passionate about many things. Loves traveling and Nespresso coffee. Recently has succumbed to Star Wars, Outlander and Tom Hiddleston.</t>
  </si>
  <si>
    <t>Do what people say you can't do.</t>
  </si>
  <si>
    <t>What can I tell you about me that you have not already heard from one who did not lie?</t>
  </si>
  <si>
    <t>uww student athlete - biochemistry student- competitive racquetball player- card shark #wetakinnaps #hawkball</t>
  </si>
  <si>
    <t>Boy,Jedi.Age,19,Fan Of Football,WWE,Cricket,Wazza,KP And Halo.Huge Fan Of Man Utd, Star Wars,AJ,Punk Salman Khan And Marvel. #NeverGiveUp #BeingHuman #RedDevils</t>
  </si>
  <si>
    <t>Games Podcaster, YouTuber, @ReaperNames Guy, J/W/S/Tabletop RPG fan. Let's chase after shooting stars again.</t>
  </si>
  <si>
    <t>Film critic at @CraveOnline, co-host of @BMoviesPodcast and @CanceledCast.</t>
  </si>
  <si>
    <t>Nick of House Griffith, Sixth of his Name, and loyal to the one true ruler of the Seven Kingdoms, Greg. 2016 Ohio DIII State Champion💍Hoban '19 @toriihornacek</t>
  </si>
  <si>
    <t>Top business &amp; technology journalist with a fondness for dogs, cats, music, theater &amp; books.</t>
  </si>
  <si>
    <t>Software developer, video game player, snowboarder.</t>
  </si>
  <si>
    <t>Designer/dev making digital products and websites. Geek by several accounts. Let's build stuff 🚀</t>
  </si>
  <si>
    <t>As Iron Sharpens Iron, One person Sharpens another.</t>
  </si>
  <si>
    <t>19
UCI
( ͡° ͜ʖ ͡°)</t>
  </si>
  <si>
    <t>Jesus Follower | Husband | Father of 3 | #OKState </t>
  </si>
  <si>
    <t>LJ Emmett / 21 / Uni of Winchester / Studying Media Studies! Love Writing/Acting/Movies/TV - 2017.</t>
  </si>
  <si>
    <t>Man Bun Enthusiast. runk pock. Human Giant. Everything is copacetic. Bisexual.  NV ultimate</t>
  </si>
  <si>
    <t>Husband,Father, Gamer, a Host @geekologisradio, Queued Up Media CoFounder, Uprising Family Gaming, -XBGT- Damian Nash- https://t.co/t5rIqtDLhj</t>
  </si>
  <si>
    <t>17 / Student / YouTuber / Animator / Egg / Doesn't / Know / Why / Profile / Is / Like / This https://t.co/wtGiv0Kw4Y</t>
  </si>
  <si>
    <t>Barnes &amp; Noble Fort Union</t>
  </si>
  <si>
    <t>cosplayer, membre de la Rebel Legion (Rey) - LCJ(legion costume judge)</t>
  </si>
  <si>
    <t>Stopmotion Animator/Voice Actor
      Instagram: @real_7or7</t>
  </si>
  <si>
    <t>Music, Fashion, Entertainment, Travel, and Lifestyle From iconichipster. com</t>
  </si>
  <si>
    <t>Culture Analyst</t>
  </si>
  <si>
    <t>I'm the #CUGeek. #CreditUnions know me as that guy who references #Disney &amp; #DoctorWho while advising on marketing &amp; strategy. Also, a cat person.</t>
  </si>
  <si>
    <t>Gamer Developer On ROBLOX, trying to make new games every day! :D</t>
  </si>
  <si>
    <t>Christian. Athletic Trainer. Geek.
John 15:13</t>
  </si>
  <si>
    <t>Los Angeles bureau chief for the Wall Street Journal</t>
  </si>
  <si>
    <t>posts not views of employer.  NSFW topic discussion. trans, has cavernous nonexistent spider vag. I am a belonging of @chrysopoetics. straight, taken</t>
  </si>
  <si>
    <t>Tipsy and a bit unshaven, in a tone I found quite craven,
Poe was talking to a Raven perched above the chamber door.</t>
  </si>
  <si>
    <t>#p2 Stand up comedian.VOC Wrestling Nation co-host Weds 4:30C/5:30E on http://t.co/eoVIZK37MW Member of Same Difference Improv Troupe. Lock NWI Exiles Rugby.</t>
  </si>
  <si>
    <t>diehard hogs fanatic WPS!!!!</t>
  </si>
  <si>
    <t>love all things Arkansas Razorbacks and Dallas Cowboys! ❤️❤️ HAPPILY married mommy of 2!</t>
  </si>
  <si>
    <t>JJA Sport Studio .... is the fastest growing Sport news provider on the net .... https://t.co/aSrrQGrFRf</t>
  </si>
  <si>
    <t>Sports Fan, Zionist, Foodie, Type 1 Diabetic, loves shoes. Regional Director for Israel Association of Baseball</t>
  </si>
  <si>
    <t>Conatus Liberat. Existentialist and post-Marxist fanboy.</t>
  </si>
  <si>
    <t>Tall and True Tales (and Tweets) of a #MiddleAged #Dad and #Dog Owner</t>
  </si>
  <si>
    <t>http://t.co/CeI6D9T2jZ We cover Sci-Fi, Anime, Video Games, and Comic Books</t>
  </si>
  <si>
    <t>Displaced Razorback Fan.</t>
  </si>
  <si>
    <t>Razorback fan. ProHog fan. Southern by choice. S/O to @hogcephus for the art.</t>
  </si>
  <si>
    <t>apps platform @google | @mulesoft @boxhq @salesforce @mitsloan @brownuniversity alum | encyclopedic knowledge of #batman 
(opinions are mine)</t>
  </si>
  <si>
    <t>az ➳ proverbs 31:25 ❥ || Hairstylist ✂️</t>
  </si>
  <si>
    <t>Mom of 3 #tweens (son + id. twin girls) family finance blogger, and Twitter Party host, all with a thrifty twist.</t>
  </si>
  <si>
    <t>Movie night delivered right to you. Tens of thousands of movie &amp; TV titles. First month free! Need help? Call us at (800) 585-8018 https://t.co/bDnxAvBHKg</t>
  </si>
  <si>
    <t>Perchè la fine non esiste... Founder and admin of @Koakuma_rengoku | Freelance Social Media Manager| Eng, It, 日本語 https://t.co/FlqUiEdYU7</t>
  </si>
  <si>
    <t>Developing Apps People Didn't Know They Needed, Starting With @EnvylopeApp &amp; @BasicsOfSikhi | Self-Proclaimed Productivity Aficionado</t>
  </si>
  <si>
    <t>I am Third.</t>
  </si>
  <si>
    <t>💰💎💰💎Some times you have to ignore the irrelevance and chase that shmoney.💎💰💎💰</t>
  </si>
  <si>
    <t>Critic</t>
  </si>
  <si>
    <t>Commentary on all things entertainment. Get it while it's hot. Owned and operated by @mattlegarreta.</t>
  </si>
  <si>
    <t>Father, Husband, MasterOfScience@IT, Moderator@MovieStarPlanet, Streamer@TwitchTV, Star Wars crazy, NFL nuts, nerd and good hearted</t>
  </si>
  <si>
    <t>The stunning sequel to the Storm Crow Tavern, now open on West Broadway @ Fir.  2016 Best Westside Bar -(Westender), #1 Burger in Van Foodster 2016 Challenge!</t>
  </si>
  <si>
    <t>You might get tired of me</t>
  </si>
  <si>
    <t>Cambian is an american  magician. Cambian's illusionary artistry has appeared on tour,in theatrical productions, in feature length films,and on television.</t>
  </si>
  <si>
    <t>producer, entrepreneur, member of The Apoko Group. #InstantFollowBack #Google #Hot #Trend</t>
  </si>
  <si>
    <t>Lancé par 4 étudiantes, https://t.co/Ath1OwTZlR est le site d'information et de divertissement qui vous permet de choisir votre actu selon vos envies !</t>
  </si>
  <si>
    <t>Digital Media | A Leal Legacy</t>
  </si>
  <si>
    <t>Join a community of over 300,000 #moms &amp; share your #baby's journey from maternity and beyond! Expert advice, friendly tips &amp; fab #competitions!</t>
  </si>
  <si>
    <t>age 46 have 4 kids and 8 grandkids support #mufc and married to an arsenal fan lol</t>
  </si>
  <si>
    <t>We are the Wakefield branch of Maplin Electronics.  This account is monitored during store opening hours only.</t>
  </si>
  <si>
    <t>DJ/Voice-Over Talent/On-Air Personality - Booking: bgarciabooking@gmail.com #Christian #FSUAlum #PokerPrincess</t>
  </si>
  <si>
    <t>nowhere</t>
  </si>
  <si>
    <t xml:space="preserve">Manchester, UK. </t>
  </si>
  <si>
    <t>Ile-de-France, France</t>
  </si>
  <si>
    <t>Tatooine</t>
  </si>
  <si>
    <t>Hollywood, CA</t>
  </si>
  <si>
    <t>all over!</t>
  </si>
  <si>
    <t>Paradise</t>
  </si>
  <si>
    <t>Punta Gorda, Florida</t>
  </si>
  <si>
    <t>Harrogate,North Yorkshire,Uk</t>
  </si>
  <si>
    <t xml:space="preserve">The Outer Rim via The UK </t>
  </si>
  <si>
    <t>Aboard The Millennium Falcon</t>
  </si>
  <si>
    <t>Alsip, IL</t>
  </si>
  <si>
    <t>Ottawa, Ontario</t>
  </si>
  <si>
    <t>Salem, Ohio</t>
  </si>
  <si>
    <t>Birmingham, England</t>
  </si>
  <si>
    <t>Roseville, MN</t>
  </si>
  <si>
    <t>iPhone: 10.722666,-71.632652</t>
  </si>
  <si>
    <t>Slough, England</t>
  </si>
  <si>
    <t>new jersey</t>
  </si>
  <si>
    <t>Chepstow, Wales</t>
  </si>
  <si>
    <t>Houston, TX</t>
  </si>
  <si>
    <t>LA, CA</t>
  </si>
  <si>
    <t>Perth, Western Australia</t>
  </si>
  <si>
    <t>Newcastle Upon Tyne, England</t>
  </si>
  <si>
    <t>Puerto Rico, USA</t>
  </si>
  <si>
    <t>London</t>
  </si>
  <si>
    <t xml:space="preserve">Rio de Janeiro </t>
  </si>
  <si>
    <t>New Hampshire, USA</t>
  </si>
  <si>
    <t>Orange County, CA</t>
  </si>
  <si>
    <t>Montreal</t>
  </si>
  <si>
    <t>far, far away...</t>
  </si>
  <si>
    <t>Rochester/London, UK</t>
  </si>
  <si>
    <t>Vancouver (via Tatooine)</t>
  </si>
  <si>
    <t>Queensland, Australia</t>
  </si>
  <si>
    <t>Florida</t>
  </si>
  <si>
    <t>Tokyo, Japan</t>
  </si>
  <si>
    <t>England, United Kingdom</t>
  </si>
  <si>
    <t>Edinburgh, UK</t>
  </si>
  <si>
    <t>Washington, D.C.</t>
  </si>
  <si>
    <t>In Chicago.</t>
  </si>
  <si>
    <t>Phoenix, Az</t>
  </si>
  <si>
    <t>Nashville</t>
  </si>
  <si>
    <t>Californ I A</t>
  </si>
  <si>
    <t>Germany</t>
  </si>
  <si>
    <t>New York, USA</t>
  </si>
  <si>
    <t>None Of Your Damn Business</t>
  </si>
  <si>
    <t>somwhere in time and space</t>
  </si>
  <si>
    <t>Bergen, Norway</t>
  </si>
  <si>
    <t>Utah, USA</t>
  </si>
  <si>
    <t>Connecticut, USA</t>
  </si>
  <si>
    <t>Caloris Basin, Mercury</t>
  </si>
  <si>
    <t>Birmingham, AL</t>
  </si>
  <si>
    <t>Austria</t>
  </si>
  <si>
    <t xml:space="preserve">Indonesia </t>
  </si>
  <si>
    <t>Eric Foreman's Basement</t>
  </si>
  <si>
    <t>India.Mumbai</t>
  </si>
  <si>
    <t>Wisconsin</t>
  </si>
  <si>
    <t>Los Angeles, California</t>
  </si>
  <si>
    <t>#fighters march 30</t>
  </si>
  <si>
    <t>Asheville, NC</t>
  </si>
  <si>
    <t>Toronto</t>
  </si>
  <si>
    <t>Chicago ✈ Orlando</t>
  </si>
  <si>
    <t>Hype Train</t>
  </si>
  <si>
    <t>Palmdale/Los Angeles/Irvine</t>
  </si>
  <si>
    <t>Sand Springs, OK</t>
  </si>
  <si>
    <t>Surrey, South East England</t>
  </si>
  <si>
    <t>my glass house</t>
  </si>
  <si>
    <t>Seattle</t>
  </si>
  <si>
    <t>Charlotte, NC</t>
  </si>
  <si>
    <t>Midvale, UT</t>
  </si>
  <si>
    <t>Bourges, France</t>
  </si>
  <si>
    <t>I don't know, do you?</t>
  </si>
  <si>
    <t>Toronto.NYC.the Universe</t>
  </si>
  <si>
    <t>Sol System</t>
  </si>
  <si>
    <t>In a dugout, bus, or hotel...</t>
  </si>
  <si>
    <t>Los Angeles</t>
  </si>
  <si>
    <t>Philadelphia, PA</t>
  </si>
  <si>
    <t>New Orleans, USA</t>
  </si>
  <si>
    <t>Odense, Danmark</t>
  </si>
  <si>
    <t>Jerusalem, Israel</t>
  </si>
  <si>
    <t>Davao City, PH</t>
  </si>
  <si>
    <t>Sydney, Australia</t>
  </si>
  <si>
    <t>Space, The Final Frontier</t>
  </si>
  <si>
    <t>South Louisiana</t>
  </si>
  <si>
    <t>Arkansas</t>
  </si>
  <si>
    <t>oakland via paris</t>
  </si>
  <si>
    <t>Flagstaff, AZ</t>
  </si>
  <si>
    <t>Northern Virginia/Metro DC</t>
  </si>
  <si>
    <t>Los Gatos, CA</t>
  </si>
  <si>
    <t xml:space="preserve">Bergamo </t>
  </si>
  <si>
    <t>probably singing somewhere</t>
  </si>
  <si>
    <t>Oklahoma, USA</t>
  </si>
  <si>
    <t>your mom's basement</t>
  </si>
  <si>
    <t>Harrislee, Deutschland</t>
  </si>
  <si>
    <t>Vancouver, British Columbia</t>
  </si>
  <si>
    <t>Delta, British Columbia</t>
  </si>
  <si>
    <t>Dreamland,USA</t>
  </si>
  <si>
    <t>Toulouse, France</t>
  </si>
  <si>
    <t>Nashville, TN</t>
  </si>
  <si>
    <t>Ireland</t>
  </si>
  <si>
    <t>wiltshire</t>
  </si>
  <si>
    <t>Wakefield</t>
  </si>
  <si>
    <t xml:space="preserve">Los Angeles, CA </t>
  </si>
  <si>
    <t>https://t.co/GEkdtbGLtL</t>
  </si>
  <si>
    <t>https://t.co/xsUCJbT7Uw</t>
  </si>
  <si>
    <t>https://t.co/Qop25Kt9kH</t>
  </si>
  <si>
    <t>https://t.co/6JptkRC2Yx</t>
  </si>
  <si>
    <t>https://t.co/mhrtMG5iqP</t>
  </si>
  <si>
    <t>https://t.co/FavttxkJix</t>
  </si>
  <si>
    <t>https://t.co/FTmuATwjyc</t>
  </si>
  <si>
    <t>https://t.co/3Ef4Un39wE</t>
  </si>
  <si>
    <t>https://t.co/RPXdqoMzQA</t>
  </si>
  <si>
    <t>https://t.co/9AuMbpUtl5</t>
  </si>
  <si>
    <t>https://t.co/cUSyZwnYty</t>
  </si>
  <si>
    <t>https://t.co/JMIvyq63Hj</t>
  </si>
  <si>
    <t>http://t.co/qIsTbMmD7K</t>
  </si>
  <si>
    <t>https://t.co/cJpI2u9NOx</t>
  </si>
  <si>
    <t>https://t.co/uZivA4kkbW</t>
  </si>
  <si>
    <t>http://t.co/I2WqIfgnGh</t>
  </si>
  <si>
    <t>https://t.co/E2Kpuy15kY</t>
  </si>
  <si>
    <t>http://t.co/8DVvHfkcQ1</t>
  </si>
  <si>
    <t>http://t.co/4tn8Mfa3i4</t>
  </si>
  <si>
    <t>https://t.co/I7Wf4cXaP9</t>
  </si>
  <si>
    <t>https://t.co/cd4FcGp5HB</t>
  </si>
  <si>
    <t>https://t.co/EmblCMOsGg</t>
  </si>
  <si>
    <t>https://t.co/ToMiE4cenr</t>
  </si>
  <si>
    <t>https://t.co/rYD9onEGOr</t>
  </si>
  <si>
    <t>https://t.co/WmLImTnEuQ</t>
  </si>
  <si>
    <t>http://t.co/skiRBPtx85</t>
  </si>
  <si>
    <t>https://t.co/NKldxjuEj3</t>
  </si>
  <si>
    <t>https://t.co/ssttb60Fwz</t>
  </si>
  <si>
    <t>https://t.co/HFhOJXlkzm</t>
  </si>
  <si>
    <t>https://t.co/5gzvQ2StS1</t>
  </si>
  <si>
    <t>https://t.co/YWufG0X9LK</t>
  </si>
  <si>
    <t>https://t.co/3vZTlj7QgT</t>
  </si>
  <si>
    <t>https://t.co/ks8yOiJ8eI</t>
  </si>
  <si>
    <t>https://t.co/TgGvTzJQ9q</t>
  </si>
  <si>
    <t>https://t.co/zsh2UKITCO</t>
  </si>
  <si>
    <t>https://t.co/WLXY28kI0W</t>
  </si>
  <si>
    <t>https://t.co/xDlynzl7Ex</t>
  </si>
  <si>
    <t>https://t.co/DH7xiEkWC5</t>
  </si>
  <si>
    <t>https://t.co/ZEi1sFM78Q</t>
  </si>
  <si>
    <t>https://t.co/mtJSnqP41E</t>
  </si>
  <si>
    <t>https://t.co/zeQR6SZ1U2</t>
  </si>
  <si>
    <t>https://t.co/WSOdLdbISW</t>
  </si>
  <si>
    <t>https://t.co/usONgn40OH</t>
  </si>
  <si>
    <t>https://t.co/w5zkSQnAWv</t>
  </si>
  <si>
    <t>https://t.co/yUAZb2ddpU</t>
  </si>
  <si>
    <t>https://t.co/7hOomdfO0y</t>
  </si>
  <si>
    <t>https://t.co/WJoijOPlcO</t>
  </si>
  <si>
    <t>http://t.co/KMFahz4QLF</t>
  </si>
  <si>
    <t>https://t.co/HCi8WtdNwW</t>
  </si>
  <si>
    <t>https://t.co/Zr7gcYHJyq</t>
  </si>
  <si>
    <t>http://t.co/tnTVooPuIt</t>
  </si>
  <si>
    <t>https://t.co/t38Nu271xm</t>
  </si>
  <si>
    <t>https://t.co/iy27HK2GDz</t>
  </si>
  <si>
    <t>https://t.co/vhDnyTwGbP</t>
  </si>
  <si>
    <t>https://t.co/XUJH96UsnT</t>
  </si>
  <si>
    <t>http://t.co/iGodr7272g</t>
  </si>
  <si>
    <t>https://t.co/25uDPI3q0m</t>
  </si>
  <si>
    <t>https://t.co/lsM7nwvv87</t>
  </si>
  <si>
    <t>https://t.co/RlFe7V5Wuk</t>
  </si>
  <si>
    <t>http://t.co/Yx4cxRvUGw</t>
  </si>
  <si>
    <t>https://t.co/nSuWNQTZXl</t>
  </si>
  <si>
    <t>http://t.co/pxb9TnM0fl</t>
  </si>
  <si>
    <t>https://t.co/oahOKeAhwj</t>
  </si>
  <si>
    <t>https://t.co/OwIMxQEOR9</t>
  </si>
  <si>
    <t>https://t.co/6tIrJZpr9f</t>
  </si>
  <si>
    <t>http://t.co/WpujAae6KO</t>
  </si>
  <si>
    <t>https://t.co/aSrrQGrFRf</t>
  </si>
  <si>
    <t>https://t.co/0ftStsh8Xh</t>
  </si>
  <si>
    <t>http://t.co/jzM78g4jM9</t>
  </si>
  <si>
    <t>https://t.co/73tmFa0Lra</t>
  </si>
  <si>
    <t>http://t.co/FRjMeK77aD</t>
  </si>
  <si>
    <t>https://t.co/F2nl5scYfK</t>
  </si>
  <si>
    <t>https://t.co/ZHp8aB5ZIK</t>
  </si>
  <si>
    <t>https://t.co/CsXQfS6E0s</t>
  </si>
  <si>
    <t>https://t.co/DJc8bsvFVf</t>
  </si>
  <si>
    <t>https://t.co/twxHxOtlG0</t>
  </si>
  <si>
    <t>https://t.co/Rc3FDfDNtE</t>
  </si>
  <si>
    <t>https://t.co/stclPRL9XG</t>
  </si>
  <si>
    <t>https://t.co/f09XyaaZvR</t>
  </si>
  <si>
    <t>http://t.co/0ZLo0jJP</t>
  </si>
  <si>
    <t>http://t.co/G3AKS3Gd1m</t>
  </si>
  <si>
    <t>https://t.co/FvQE696PFK</t>
  </si>
  <si>
    <t>http://t.co/KmAybYqsI8</t>
  </si>
  <si>
    <t>https://t.co/iWmIrrGmPO</t>
  </si>
  <si>
    <t>Pacific Time (US &amp; Canada)</t>
  </si>
  <si>
    <t>Alaska</t>
  </si>
  <si>
    <t>Amsterdam</t>
  </si>
  <si>
    <t>Brussels</t>
  </si>
  <si>
    <t>Eastern Time (US &amp; Canada)</t>
  </si>
  <si>
    <t>Central Time (US &amp; Canada)</t>
  </si>
  <si>
    <t>La Paz</t>
  </si>
  <si>
    <t>America/Los_Angeles</t>
  </si>
  <si>
    <t>Perth</t>
  </si>
  <si>
    <t>Brasilia</t>
  </si>
  <si>
    <t>Karachi</t>
  </si>
  <si>
    <t>America/New_York</t>
  </si>
  <si>
    <t>Dublin</t>
  </si>
  <si>
    <t>Arizona</t>
  </si>
  <si>
    <t>Istanbul</t>
  </si>
  <si>
    <t>Stockholm</t>
  </si>
  <si>
    <t>Vienna</t>
  </si>
  <si>
    <t>Jakarta</t>
  </si>
  <si>
    <t>Mumbai</t>
  </si>
  <si>
    <t>America/Chicago</t>
  </si>
  <si>
    <t>Paris</t>
  </si>
  <si>
    <t>Atlantic Time (Canada)</t>
  </si>
  <si>
    <t>Copenhagen</t>
  </si>
  <si>
    <t>Taipei</t>
  </si>
  <si>
    <t>Rome</t>
  </si>
  <si>
    <t>America/Vancouver</t>
  </si>
  <si>
    <t>https://pbs.twimg.com/profile_banners/793092571199176704/1477962356</t>
  </si>
  <si>
    <t>https://pbs.twimg.com/profile_banners/38839550/1484187982</t>
  </si>
  <si>
    <t>https://pbs.twimg.com/profile_banners/786549324079521792/1476363793</t>
  </si>
  <si>
    <t>https://pbs.twimg.com/profile_banners/2774655332/1479068827</t>
  </si>
  <si>
    <t>https://pbs.twimg.com/profile_banners/821904634994311168/1484795396</t>
  </si>
  <si>
    <t>https://pbs.twimg.com/profile_banners/29493698/1348041561</t>
  </si>
  <si>
    <t>https://pbs.twimg.com/profile_banners/763911357519368192/1470972657</t>
  </si>
  <si>
    <t>https://pbs.twimg.com/profile_banners/2778822533/1413324778</t>
  </si>
  <si>
    <t>https://pbs.twimg.com/profile_banners/701524076343328769/1484025477</t>
  </si>
  <si>
    <t>https://pbs.twimg.com/profile_banners/3787464977/1443553132</t>
  </si>
  <si>
    <t>https://pbs.twimg.com/profile_banners/1636149523/1440456503</t>
  </si>
  <si>
    <t>https://pbs.twimg.com/profile_banners/724131661684699136/1484816515</t>
  </si>
  <si>
    <t>https://pbs.twimg.com/profile_banners/2878261812/1471079219</t>
  </si>
  <si>
    <t>https://pbs.twimg.com/profile_banners/758282062457700352/1484323069</t>
  </si>
  <si>
    <t>https://pbs.twimg.com/profile_banners/1443485089/1484323875</t>
  </si>
  <si>
    <t>https://pbs.twimg.com/profile_banners/814842597512478720/1483108838</t>
  </si>
  <si>
    <t>https://pbs.twimg.com/profile_banners/38178333/1456277469</t>
  </si>
  <si>
    <t>https://pbs.twimg.com/profile_banners/242468185/1460395452</t>
  </si>
  <si>
    <t>https://pbs.twimg.com/profile_banners/230871105/1485195359</t>
  </si>
  <si>
    <t>https://pbs.twimg.com/profile_banners/1928049378/1421169296</t>
  </si>
  <si>
    <t>https://pbs.twimg.com/profile_banners/43681990/1449869390</t>
  </si>
  <si>
    <t>https://pbs.twimg.com/profile_banners/1975879424/1480460506</t>
  </si>
  <si>
    <t>https://pbs.twimg.com/profile_banners/4894763146/1455616148</t>
  </si>
  <si>
    <t>https://pbs.twimg.com/profile_banners/2151467328/1398876050</t>
  </si>
  <si>
    <t>https://pbs.twimg.com/profile_banners/2287661095/1400170700</t>
  </si>
  <si>
    <t>https://pbs.twimg.com/profile_banners/362089046/1348792856</t>
  </si>
  <si>
    <t>https://pbs.twimg.com/profile_banners/3250222141/1443144339</t>
  </si>
  <si>
    <t>https://pbs.twimg.com/profile_banners/3275091710/1468616440</t>
  </si>
  <si>
    <t>https://pbs.twimg.com/profile_banners/20447743/1409847632</t>
  </si>
  <si>
    <t>https://pbs.twimg.com/profile_banners/748561469420224512/1479358498</t>
  </si>
  <si>
    <t>https://pbs.twimg.com/profile_banners/833104128/1395827151</t>
  </si>
  <si>
    <t>https://pbs.twimg.com/profile_banners/245518913/1396233767</t>
  </si>
  <si>
    <t>https://pbs.twimg.com/profile_banners/742788860292308996/1481229223</t>
  </si>
  <si>
    <t>https://pbs.twimg.com/profile_banners/49471343/1464145624</t>
  </si>
  <si>
    <t>https://pbs.twimg.com/profile_banners/1426607294/1456877929</t>
  </si>
  <si>
    <t>https://pbs.twimg.com/profile_banners/1706267648/1485132206</t>
  </si>
  <si>
    <t>https://pbs.twimg.com/profile_banners/3960978615/1483398397</t>
  </si>
  <si>
    <t>https://pbs.twimg.com/profile_banners/3969920655/1483914623</t>
  </si>
  <si>
    <t>https://pbs.twimg.com/profile_banners/4908923115/1472810782</t>
  </si>
  <si>
    <t>https://pbs.twimg.com/profile_banners/348507393/1459010486</t>
  </si>
  <si>
    <t>https://pbs.twimg.com/profile_banners/4866806451/1460213957</t>
  </si>
  <si>
    <t>https://pbs.twimg.com/profile_banners/4551812173/1450053232</t>
  </si>
  <si>
    <t>https://pbs.twimg.com/profile_banners/2944720399/1484721648</t>
  </si>
  <si>
    <t>https://pbs.twimg.com/profile_banners/2785493313/1480632431</t>
  </si>
  <si>
    <t>https://pbs.twimg.com/profile_banners/274430189/1483361144</t>
  </si>
  <si>
    <t>https://pbs.twimg.com/profile_banners/605915020/1478572337</t>
  </si>
  <si>
    <t>https://pbs.twimg.com/profile_banners/3009916973/1484720026</t>
  </si>
  <si>
    <t>https://pbs.twimg.com/profile_banners/3424317503/1484639988</t>
  </si>
  <si>
    <t>https://pbs.twimg.com/profile_banners/3271493160/1457320691</t>
  </si>
  <si>
    <t>https://pbs.twimg.com/profile_banners/19353688/1474424118</t>
  </si>
  <si>
    <t>https://pbs.twimg.com/profile_banners/32829581/1482908086</t>
  </si>
  <si>
    <t>https://pbs.twimg.com/profile_banners/4224394479/1483198564</t>
  </si>
  <si>
    <t>https://pbs.twimg.com/profile_banners/96375410/1469001161</t>
  </si>
  <si>
    <t>https://pbs.twimg.com/profile_banners/18108912/1479007309</t>
  </si>
  <si>
    <t>https://pbs.twimg.com/profile_banners/280110816/1433083566</t>
  </si>
  <si>
    <t>https://pbs.twimg.com/profile_banners/14893763/1398291753</t>
  </si>
  <si>
    <t>https://pbs.twimg.com/profile_banners/471681294/1448243366</t>
  </si>
  <si>
    <t>https://pbs.twimg.com/profile_banners/730024726249230337/1469298111</t>
  </si>
  <si>
    <t>https://pbs.twimg.com/profile_banners/1664343739/1453441379</t>
  </si>
  <si>
    <t>https://pbs.twimg.com/profile_banners/1528924370/1371594048</t>
  </si>
  <si>
    <t>https://pbs.twimg.com/profile_banners/813812740817092608/1484479548</t>
  </si>
  <si>
    <t>https://pbs.twimg.com/profile_banners/15606796/1482341637</t>
  </si>
  <si>
    <t>https://pbs.twimg.com/profile_banners/2822201359/1482345691</t>
  </si>
  <si>
    <t>https://pbs.twimg.com/profile_banners/169962234/1477970267</t>
  </si>
  <si>
    <t>https://pbs.twimg.com/profile_banners/140949898/1470716553</t>
  </si>
  <si>
    <t>https://pbs.twimg.com/profile_banners/812171815/1478534607</t>
  </si>
  <si>
    <t>https://pbs.twimg.com/profile_banners/3439503738/1468213217</t>
  </si>
  <si>
    <t>https://pbs.twimg.com/profile_banners/163625626/1421662789</t>
  </si>
  <si>
    <t>https://pbs.twimg.com/profile_banners/263624792/1479849670</t>
  </si>
  <si>
    <t>https://pbs.twimg.com/profile_banners/430370483/1417614783</t>
  </si>
  <si>
    <t>https://pbs.twimg.com/profile_banners/346169227/1482621565</t>
  </si>
  <si>
    <t>https://pbs.twimg.com/profile_banners/62233375/1480430713</t>
  </si>
  <si>
    <t>https://pbs.twimg.com/profile_banners/706736184/1485227747</t>
  </si>
  <si>
    <t>https://pbs.twimg.com/profile_banners/80921082/1478021496</t>
  </si>
  <si>
    <t>https://pbs.twimg.com/profile_banners/3249847051/1485114511</t>
  </si>
  <si>
    <t>https://pbs.twimg.com/profile_banners/11099982/1355181016</t>
  </si>
  <si>
    <t>https://pbs.twimg.com/profile_banners/40804968/1471567946</t>
  </si>
  <si>
    <t>https://pbs.twimg.com/profile_banners/2789248321/1479677111</t>
  </si>
  <si>
    <t>https://pbs.twimg.com/profile_banners/1375826335/1482346184</t>
  </si>
  <si>
    <t>https://pbs.twimg.com/profile_banners/26849528/1482422768</t>
  </si>
  <si>
    <t>https://pbs.twimg.com/profile_banners/372670334/1465917583</t>
  </si>
  <si>
    <t>https://pbs.twimg.com/profile_banners/1299362508/1481719865</t>
  </si>
  <si>
    <t>https://pbs.twimg.com/profile_banners/191510562/1470383695</t>
  </si>
  <si>
    <t>https://pbs.twimg.com/profile_banners/489820766/1443865762</t>
  </si>
  <si>
    <t>https://pbs.twimg.com/profile_banners/612706167/1483544737</t>
  </si>
  <si>
    <t>https://pbs.twimg.com/profile_banners/4294275914/1448053230</t>
  </si>
  <si>
    <t>https://pbs.twimg.com/profile_banners/68757715/1482868363</t>
  </si>
  <si>
    <t>https://pbs.twimg.com/profile_banners/3008278982/1484416716</t>
  </si>
  <si>
    <t>https://pbs.twimg.com/profile_banners/87287287/1477154496</t>
  </si>
  <si>
    <t>https://pbs.twimg.com/profile_banners/810695206752448512/1484133899</t>
  </si>
  <si>
    <t>https://pbs.twimg.com/profile_banners/35481306/1437679810</t>
  </si>
  <si>
    <t>https://pbs.twimg.com/profile_banners/706977920103780353/1477621376</t>
  </si>
  <si>
    <t>https://pbs.twimg.com/profile_banners/1360505256/1403499905</t>
  </si>
  <si>
    <t>https://pbs.twimg.com/profile_banners/40086005/1389066588</t>
  </si>
  <si>
    <t>https://pbs.twimg.com/profile_banners/1684625450/1423104169</t>
  </si>
  <si>
    <t>https://pbs.twimg.com/profile_banners/238970975/1471475359</t>
  </si>
  <si>
    <t>https://pbs.twimg.com/profile_banners/21737845/1477853356</t>
  </si>
  <si>
    <t>https://pbs.twimg.com/profile_banners/227885457/1409953787</t>
  </si>
  <si>
    <t>https://pbs.twimg.com/profile_banners/2786030136/1475714850</t>
  </si>
  <si>
    <t>https://pbs.twimg.com/profile_banners/762635114786488321/1472404753</t>
  </si>
  <si>
    <t>https://pbs.twimg.com/profile_banners/817015374315130880/1483633008</t>
  </si>
  <si>
    <t>https://pbs.twimg.com/profile_banners/2249271925/1485176609</t>
  </si>
  <si>
    <t>https://pbs.twimg.com/profile_banners/357833234/1457488337</t>
  </si>
  <si>
    <t>https://pbs.twimg.com/profile_banners/1967628510/1463900941</t>
  </si>
  <si>
    <t>https://pbs.twimg.com/profile_banners/18130804/1414132688</t>
  </si>
  <si>
    <t>https://pbs.twimg.com/profile_banners/2846043623/1482959934</t>
  </si>
  <si>
    <t>https://pbs.twimg.com/profile_banners/17869154/1397007481</t>
  </si>
  <si>
    <t>https://pbs.twimg.com/profile_banners/502428641/1482889602</t>
  </si>
  <si>
    <t>https://pbs.twimg.com/profile_banners/72837051/1477136667</t>
  </si>
  <si>
    <t>https://pbs.twimg.com/profile_banners/285139906/1431066880</t>
  </si>
  <si>
    <t>https://pbs.twimg.com/profile_banners/2777581995/1460597707</t>
  </si>
  <si>
    <t>https://pbs.twimg.com/profile_banners/3139907767/1485048318</t>
  </si>
  <si>
    <t>https://pbs.twimg.com/profile_banners/3422198352/1484523823</t>
  </si>
  <si>
    <t>https://pbs.twimg.com/profile_banners/2731942505/1437232551</t>
  </si>
  <si>
    <t>https://pbs.twimg.com/profile_banners/752590976/1480987754</t>
  </si>
  <si>
    <t>https://pbs.twimg.com/profile_banners/865191170/1476698496</t>
  </si>
  <si>
    <t>https://pbs.twimg.com/profile_banners/3984196633/1478547775</t>
  </si>
  <si>
    <t>https://pbs.twimg.com/profile_banners/1707284881/1377696922</t>
  </si>
  <si>
    <t>https://pbs.twimg.com/profile_banners/375995169/1460560676</t>
  </si>
  <si>
    <t>https://pbs.twimg.com/profile_banners/794123012156993536/1478190972</t>
  </si>
  <si>
    <t>https://pbs.twimg.com/profile_banners/30338988/1484109331</t>
  </si>
  <si>
    <t>https://pbs.twimg.com/profile_banners/23582990/1484210223</t>
  </si>
  <si>
    <t>https://pbs.twimg.com/profile_banners/2449450932/1483019251</t>
  </si>
  <si>
    <t>https://pbs.twimg.com/profile_banners/18684224/1446562532</t>
  </si>
  <si>
    <t>ru</t>
  </si>
  <si>
    <t>es</t>
  </si>
  <si>
    <t>en-gb</t>
  </si>
  <si>
    <t>en-GB</t>
  </si>
  <si>
    <t>pl</t>
  </si>
  <si>
    <t>ja</t>
  </si>
  <si>
    <t>pt</t>
  </si>
  <si>
    <t>da</t>
  </si>
  <si>
    <t>it</t>
  </si>
  <si>
    <t>http://abs.twimg.com/images/themes/theme1/bg.png</t>
  </si>
  <si>
    <t>http://pbs.twimg.com/profile_background_images/665256587/363f78af67c4120277ce0e6882b39f29.jpeg</t>
  </si>
  <si>
    <t>http://pbs.twimg.com/profile_background_images/608033791169470464/eWvA5yGA.jpg</t>
  </si>
  <si>
    <t>http://pbs.twimg.com/profile_background_images/397409715/color.png</t>
  </si>
  <si>
    <t>http://abs.twimg.com/images/themes/theme14/bg.gif</t>
  </si>
  <si>
    <t>http://pbs.twimg.com/profile_background_images/545632683120812032/qoGkfCyx.jpeg</t>
  </si>
  <si>
    <t>http://abs.twimg.com/images/themes/theme18/bg.gif</t>
  </si>
  <si>
    <t>http://pbs.twimg.com/profile_background_images/761905342/19ff22eff60a61cff47abd334e175fad.jpeg</t>
  </si>
  <si>
    <t>http://abs.twimg.com/images/themes/theme9/bg.gif</t>
  </si>
  <si>
    <t>http://abs.twimg.com/images/themes/theme6/bg.gif</t>
  </si>
  <si>
    <t>http://abs.twimg.com/images/themes/theme4/bg.gif</t>
  </si>
  <si>
    <t>http://pbs.twimg.com/profile_background_images/344323185/BG_dmr_Final.jpg</t>
  </si>
  <si>
    <t>http://abs.twimg.com/images/themes/theme11/bg.gif</t>
  </si>
  <si>
    <t>http://pbs.twimg.com/profile_background_images/592667489156210688/4B6pNHhy.jpg</t>
  </si>
  <si>
    <t>http://pbs.twimg.com/profile_background_images/378800000043451745/e0abd7817478d8f1486de3bf116c1049.png</t>
  </si>
  <si>
    <t>http://pbs.twimg.com/profile_background_images/378800000000155663/71d9c22ae7fb243e6cfcd803351f9ae2.jpeg</t>
  </si>
  <si>
    <t>http://pbs.twimg.com/profile_background_images/212130495/twitter.jpg</t>
  </si>
  <si>
    <t>http://abs.twimg.com/images/themes/theme8/bg.gif</t>
  </si>
  <si>
    <t>http://pbs.twimg.com/profile_background_images/3594651/orange.jpg</t>
  </si>
  <si>
    <t>http://pbs.twimg.com/profile_background_images/888166714/534f124295a0ff4db15395f61e5adff6.jpeg</t>
  </si>
  <si>
    <t>http://pbs.twimg.com/profile_background_images/175142274/IMG_1329.JPG</t>
  </si>
  <si>
    <t>http://pbs.twimg.com/profile_background_images/378800000162249739/iiuQiU6O.jpeg</t>
  </si>
  <si>
    <t>http://pbs.twimg.com/profile_background_images/685926650/56c500f149d5abeeda07d2cd2a5c9bf0.jpeg</t>
  </si>
  <si>
    <t>http://pbs.twimg.com/profile_background_images/483095053611442176/2VbIqbJp.png</t>
  </si>
  <si>
    <t>http://abs.twimg.com/images/themes/theme10/bg.gif</t>
  </si>
  <si>
    <t>http://pbs.twimg.com/profile_background_images/378800000168083803/QM26Wdij.jpeg</t>
  </si>
  <si>
    <t>http://pbs.twimg.com/profile_background_images/378800000075363731/06e74e347e25f260b90891fd0c505cd9.jpeg</t>
  </si>
  <si>
    <t>http://pbs.twimg.com/profile_background_images/666520762/1da284f4bac9d54a0438ca29b84120bd.jpeg</t>
  </si>
  <si>
    <t>http://pbs.twimg.com/profile_background_images/541171954128916481/IIJQ9gDf.jpeg</t>
  </si>
  <si>
    <t>http://abs.twimg.com/images/themes/theme15/bg.png</t>
  </si>
  <si>
    <t>http://pbs.twimg.com/profile_background_images/378800000091417460/89eedeeeb6245107c8fd531080f2219e.jpeg</t>
  </si>
  <si>
    <t>http://pbs.twimg.com/profile_background_images/449912226485252096/gtlA72u4.jpeg</t>
  </si>
  <si>
    <t>http://abs.twimg.com/images/themes/theme16/bg.gif</t>
  </si>
  <si>
    <t>http://abs.twimg.com/images/themes/theme2/bg.gif</t>
  </si>
  <si>
    <t>http://pbs.twimg.com/profile_background_images/378800000116791801/aebd78eb1b560e4beaf16524b89901ca.png</t>
  </si>
  <si>
    <t>http://pbs.twimg.com/profile_background_images/546071611904753664/ANudV8vU.jpeg</t>
  </si>
  <si>
    <t>http://pbs.twimg.com/profile_background_images/18572136/IMG_0107_reduced.JPG</t>
  </si>
  <si>
    <t>http://pbs.twimg.com/profile_background_images/805516242/a825bba688b89e3e6be3a0f489051cfc.jpeg</t>
  </si>
  <si>
    <t>http://pbs.twimg.com/profile_background_images/476339119526658048/Ufuk2pCm.jpeg</t>
  </si>
  <si>
    <t>http://pbs.twimg.com/profile_background_images/784954382/22dfd2eb5936735302ec0435b9ced359.jpeg</t>
  </si>
  <si>
    <t>http://pbs.twimg.com/profile_background_images/564910689/Magneta.jpg</t>
  </si>
  <si>
    <t>http://pbs.twimg.com/profile_background_images/624605042830475269/GHwexzQi.jpg</t>
  </si>
  <si>
    <t>http://pbs.twimg.com/profile_background_images/524647484379779073/EXxciM_j.jpeg</t>
  </si>
  <si>
    <t>http://pbs.twimg.com/profile_background_images/453708121752350721/YUsz4swp.png</t>
  </si>
  <si>
    <t>http://pbs.twimg.com/profile_background_images/378800000159569162/cnIu2O2u.jpeg</t>
  </si>
  <si>
    <t>http://pbs.twimg.com/profile_background_images/691002412/7c3f563cc485a6274db093df2001c1a2.jpeg</t>
  </si>
  <si>
    <t>http://pbs.twimg.com/profile_background_images/378800000075018762/885982a806c9fe57d8017018cf9aa09a.jpeg</t>
  </si>
  <si>
    <t>http://pbs.twimg.com/profile_background_images/448820349/images_black.jpg</t>
  </si>
  <si>
    <t>http://pbs.twimg.com/profile_background_images/378800000004020671/a3b92b9571201f1f1f643336984dd0d9.jpeg</t>
  </si>
  <si>
    <t>http://pbs.twimg.com/profile_background_images/378800000124668540/33a58b18cb6b8dafa64a7bd382142eb2.png</t>
  </si>
  <si>
    <t>http://pbs.twimg.com/profile_images/619702972793098240/w4k1swXS_normal.jpg</t>
  </si>
  <si>
    <t>http://pbs.twimg.com/profile_images/820329539804893184/kcjsONY8_normal.jpg</t>
  </si>
  <si>
    <t>http://pbs.twimg.com/profile_images/711841302107725824/geq-qK_D_normal.jpg</t>
  </si>
  <si>
    <t>http://pbs.twimg.com/profile_images/816136652657721344/czhSzkyG_normal.jpg</t>
  </si>
  <si>
    <t>http://pbs.twimg.com/profile_images/786553957971877892/1yAUii4U_normal.jpg</t>
  </si>
  <si>
    <t>http://pbs.twimg.com/profile_images/820732092401221632/MJ0iNa1r_normal.jpg</t>
  </si>
  <si>
    <t>http://pbs.twimg.com/profile_images/2414389758/images_normal.jpg</t>
  </si>
  <si>
    <t>http://pbs.twimg.com/profile_images/814242305410535424/kdbZslII_normal.jpg</t>
  </si>
  <si>
    <t>http://pbs.twimg.com/profile_images/3051290882/f83e9a4f532cf159748a20cc9b45fa7d_normal.png</t>
  </si>
  <si>
    <t>http://pbs.twimg.com/profile_images/808601171682279424/wZKfRgBP_normal.jpg</t>
  </si>
  <si>
    <t>http://pbs.twimg.com/profile_images/820874637835988992/Hb3RY8uq_normal.jpg</t>
  </si>
  <si>
    <t>http://pbs.twimg.com/profile_images/821908643666796545/FEEOHls7_normal.jpg</t>
  </si>
  <si>
    <t>http://pbs.twimg.com/profile_images/1794146829/Schermafbeelding_2011-01-12_om_13.44.37_normal.png</t>
  </si>
  <si>
    <t>http://pbs.twimg.com/profile_images/763913926987788288/M3pQar7H_normal.jpg</t>
  </si>
  <si>
    <t>http://pbs.twimg.com/profile_images/529795317764726784/ZamULPuK_normal.jpeg</t>
  </si>
  <si>
    <t>http://pbs.twimg.com/profile_images/818690866034282498/kP4BPq8I_normal.jpg</t>
  </si>
  <si>
    <t>http://pbs.twimg.com/profile_images/647937382860386304/G664jesZ_normal.jpg</t>
  </si>
  <si>
    <t>http://pbs.twimg.com/profile_images/766769292801105920/NRM-CD1B_normal.jpg</t>
  </si>
  <si>
    <t>http://pbs.twimg.com/profile_images/822006143409012736/CJx5oJXp_normal.jpg</t>
  </si>
  <si>
    <t>http://pbs.twimg.com/profile_images/816344599346167808/7xRuvtPB_normal.jpg</t>
  </si>
  <si>
    <t>http://pbs.twimg.com/profile_images/814890339257450496/KiiBskeD_normal.jpg</t>
  </si>
  <si>
    <t>http://pbs.twimg.com/profile_images/799596245438369792/66WIZLxS_normal.jpg</t>
  </si>
  <si>
    <t>http://pbs.twimg.com/profile_images/817840821110243330/5LBwbrKL_normal.jpg</t>
  </si>
  <si>
    <t>http://pbs.twimg.com/profile_images/812068862506242049/Yc0ilrMr_normal.jpg</t>
  </si>
  <si>
    <t>http://pbs.twimg.com/profile_images/814843144030289920/nOgyzqBe_normal.jpg</t>
  </si>
  <si>
    <t>http://pbs.twimg.com/profile_images/814232576672014336/JNo9o4D6_normal.jpg</t>
  </si>
  <si>
    <t>http://pbs.twimg.com/profile_images/719577452083687424/_N6wL4yL_normal.jpg</t>
  </si>
  <si>
    <t>http://pbs.twimg.com/profile_images/822083193486589953/U9SLEiwv_normal.jpg</t>
  </si>
  <si>
    <t>http://pbs.twimg.com/profile_images/749640152822132736/Sa6zF8sE_normal.jpg</t>
  </si>
  <si>
    <t>http://pbs.twimg.com/profile_images/555136219546255361/M8Taia02_normal.jpeg</t>
  </si>
  <si>
    <t>http://pbs.twimg.com/profile_images/2576344190/jondjek6anhusqzrcz2o_normal.jpeg</t>
  </si>
  <si>
    <t>http://pbs.twimg.com/profile_images/784024007133786112/0yJrmYwm_normal.jpg</t>
  </si>
  <si>
    <t>http://pbs.twimg.com/profile_images/2670684268/758216728715290fb4a1be5521bf775d_normal.jpeg</t>
  </si>
  <si>
    <t>http://pbs.twimg.com/profile_images/699531250143514624/7Ot7bVvy_normal.jpg</t>
  </si>
  <si>
    <t>http://pbs.twimg.com/profile_images/1070908999/43e39464-41da-4088-af99-bdf78cc5ad9c_normal.png</t>
  </si>
  <si>
    <t>http://pbs.twimg.com/profile_images/378800000650863256/bbf7332dde260c6443e4e635a349466f_normal.jpeg</t>
  </si>
  <si>
    <t>http://pbs.twimg.com/profile_images/601767516969553920/lmR8HRWf_normal.jpg</t>
  </si>
  <si>
    <t>http://pbs.twimg.com/profile_images/677138530049519616/6z24nITS_normal.png</t>
  </si>
  <si>
    <t>http://pbs.twimg.com/profile_images/2649244117/8472263df629814cb7a5ab7574c15641_normal.jpeg</t>
  </si>
  <si>
    <t>http://pbs.twimg.com/profile_images/774345364996358144/Tvojp2Z6_normal.jpg</t>
  </si>
  <si>
    <t>http://pbs.twimg.com/profile_images/722609603062554624/i8r3wXMF_normal.jpg</t>
  </si>
  <si>
    <t>http://pbs.twimg.com/profile_images/1200380538/93c490ec-c585-4a51-8c04-dffd31e3a023_normal.png</t>
  </si>
  <si>
    <t>http://pbs.twimg.com/profile_images/592664462034886656/FHQYby1d_normal.png</t>
  </si>
  <si>
    <t>http://pbs.twimg.com/profile_images/619921103390011392/90QzcyYV_normal.jpg</t>
  </si>
  <si>
    <t>http://pbs.twimg.com/profile_images/378800000236042437/25d9c770a6099e5121babb17e0598aa5_normal.png</t>
  </si>
  <si>
    <t>http://pbs.twimg.com/profile_images/799309943279128576/lwtY5c4E_normal.jpg</t>
  </si>
  <si>
    <t>http://pbs.twimg.com/profile_images/378800000191961791/8adbb15acaebb3e054e8ba8441d8f9d9_normal.png</t>
  </si>
  <si>
    <t>http://pbs.twimg.com/profile_images/1243353953/Small_Logo_inverted_normal.jpg</t>
  </si>
  <si>
    <t>http://pbs.twimg.com/profile_images/822550760986644481/r5usTsrt_normal.jpg</t>
  </si>
  <si>
    <t>http://pbs.twimg.com/profile_images/736667637971832832/1sEe8zHN_normal.jpg</t>
  </si>
  <si>
    <t>http://pbs.twimg.com/profile_images/767707516029370369/zvMlAx8A_normal.jpg</t>
  </si>
  <si>
    <t>http://pbs.twimg.com/profile_images/822684250092683264/HRJo9hn2_normal.jpg</t>
  </si>
  <si>
    <t>http://pbs.twimg.com/profile_images/772988353994162176/gZKN6bAY_normal.jpg</t>
  </si>
  <si>
    <t>http://pbs.twimg.com/profile_images/823419464473526272/8q_DaxKv_normal.jpg</t>
  </si>
  <si>
    <t>http://pbs.twimg.com/profile_images/771650625499074560/mBed-Mei_normal.jpg</t>
  </si>
  <si>
    <t>http://pbs.twimg.com/profile_images/793033358230089728/1QDfM-T8_normal.jpg</t>
  </si>
  <si>
    <t>http://pbs.twimg.com/profile_images/705853745754562560/8GwwG7gr_normal.jpg</t>
  </si>
  <si>
    <t>http://pbs.twimg.com/profile_images/693839647059898368/RZa_miCJ_normal.jpg</t>
  </si>
  <si>
    <t>http://pbs.twimg.com/profile_images/676197614040145920/Hr44AVk6_normal.jpg</t>
  </si>
  <si>
    <t>http://pbs.twimg.com/profile_images/782412515875495937/zo1s2qVh_normal.jpg</t>
  </si>
  <si>
    <t>http://pbs.twimg.com/profile_images/783657072504270848/rijQPgL1_normal.jpg</t>
  </si>
  <si>
    <t>http://pbs.twimg.com/profile_images/815889637080080384/gVTLNXXw_normal.jpg</t>
  </si>
  <si>
    <t>http://pbs.twimg.com/profile_images/813924463976861696/jQV4DXWy_normal.jpg</t>
  </si>
  <si>
    <t>http://pbs.twimg.com/profile_images/821601451415891970/HHTEqv5P_normal.jpg</t>
  </si>
  <si>
    <t>http://pbs.twimg.com/profile_images/822575547880456192/yJnLFd32_normal.jpg</t>
  </si>
  <si>
    <t>http://pbs.twimg.com/profile_images/818149785542606848/J8wng5gb_normal.jpg</t>
  </si>
  <si>
    <t>http://pbs.twimg.com/profile_images/799465372793655296/jJO0hB73_normal.jpg</t>
  </si>
  <si>
    <t>http://pbs.twimg.com/profile_images/663372871880867841/vqNZHndy_normal.jpg</t>
  </si>
  <si>
    <t>http://pbs.twimg.com/profile_images/809883592067338240/F2IoxeHk_normal.jpg</t>
  </si>
  <si>
    <t>http://pbs.twimg.com/profile_images/755675169159573504/Ej8jccCA_normal.jpg</t>
  </si>
  <si>
    <t>http://pbs.twimg.com/profile_images/594161658051883008/AAcZeBxl_normal.jpg</t>
  </si>
  <si>
    <t>http://pbs.twimg.com/profile_images/797640641694072832/ET0YvGDG_normal.jpg</t>
  </si>
  <si>
    <t>http://pbs.twimg.com/profile_images/820784216095031299/wCjjec_W_normal.jpg</t>
  </si>
  <si>
    <t>http://pbs.twimg.com/profile_images/459195228373528576/TzQ_p4Wl_normal.jpeg</t>
  </si>
  <si>
    <t>http://pbs.twimg.com/profile_images/823359594751791104/xJulYZAi_normal.jpg</t>
  </si>
  <si>
    <t>http://pbs.twimg.com/profile_images/3465149549/150371d768b61813572afd8321e54ac4_normal.jpeg</t>
  </si>
  <si>
    <t>http://pbs.twimg.com/profile_images/795219330904555520/WfuFCFf1_normal.jpg</t>
  </si>
  <si>
    <t>http://pbs.twimg.com/profile_images/419351153474682880/WcRBFOef_normal.png</t>
  </si>
  <si>
    <t>http://pbs.twimg.com/profile_images/502760422987280384/Yvp7k21k_normal.jpeg</t>
  </si>
  <si>
    <t>http://pbs.twimg.com/profile_images/820584688901300224/kiJwx3JB_normal.jpg</t>
  </si>
  <si>
    <t>http://pbs.twimg.com/profile_images/815455717788446720/j1Gbbo-T_normal.jpg</t>
  </si>
  <si>
    <t>http://pbs.twimg.com/profile_images/807029795141853185/TFStgwn__normal.jpg</t>
  </si>
  <si>
    <t>http://pbs.twimg.com/profile_images/770706155437817856/3eV3oqE4_normal.jpg</t>
  </si>
  <si>
    <t>http://pbs.twimg.com/profile_images/2525386743/8B4DA8E9-CA8F-4A77-8E6F-79E036EA433E_normal</t>
  </si>
  <si>
    <t>http://pbs.twimg.com/profile_images/750407837281431552/21E2lSqA_normal.jpg</t>
  </si>
  <si>
    <t>http://pbs.twimg.com/profile_images/730810549513138177/XS43f5uj_normal.jpg</t>
  </si>
  <si>
    <t>http://pbs.twimg.com/profile_images/779095986505252865/m4CINjPt_normal.jpg</t>
  </si>
  <si>
    <t>http://pbs.twimg.com/profile_images/823256472402464772/hl4pE_2F_normal.jpg</t>
  </si>
  <si>
    <t>http://pbs.twimg.com/profile_images/823572232920334336/9CnZ6rpk_normal.jpg</t>
  </si>
  <si>
    <t>http://pbs.twimg.com/profile_images/1209282247/03_by_winsomewords_normal.png</t>
  </si>
  <si>
    <t>http://pbs.twimg.com/profile_images/741700411690602496/YnyoEkLQ_normal.jpg</t>
  </si>
  <si>
    <t>http://pbs.twimg.com/profile_images/523538603352555520/TYdxL2P5_normal.jpeg</t>
  </si>
  <si>
    <t>http://pbs.twimg.com/profile_images/807037138265051136/C276Nbaj_normal.jpg</t>
  </si>
  <si>
    <t>http://pbs.twimg.com/profile_images/803610776380395520/hLL5K-ea_normal.jpg</t>
  </si>
  <si>
    <t>http://pbs.twimg.com/profile_images/822370587402063872/lQnAPX5D_normal.jpg</t>
  </si>
  <si>
    <t>http://pbs.twimg.com/profile_images/793504533301252096/Qw1nURvF_normal.jpg</t>
  </si>
  <si>
    <t>http://pbs.twimg.com/profile_images/805204048420937728/tpNnRrp0_normal.jpg</t>
  </si>
  <si>
    <t>http://pbs.twimg.com/profile_images/592719871525421057/Qr8bADnl_normal.jpg</t>
  </si>
  <si>
    <t>http://pbs.twimg.com/profile_images/784529740682162176/SWQxAqam_normal.jpg</t>
  </si>
  <si>
    <t>http://pbs.twimg.com/profile_images/633086538285363200/Ok9AP03z_normal.png</t>
  </si>
  <si>
    <t>http://pbs.twimg.com/profile_images/800449929319587840/Rr_l91GT_normal.jpg</t>
  </si>
  <si>
    <t>http://pbs.twimg.com/profile_images/802040328878321664/bW8jDXoA_normal.jpg</t>
  </si>
  <si>
    <t>http://pbs.twimg.com/profile_images/809092378103517185/pkOr6ZE__normal.jpg</t>
  </si>
  <si>
    <t>http://pbs.twimg.com/profile_images/817151746770399232/_EPgagL2_normal.jpg</t>
  </si>
  <si>
    <t>http://pbs.twimg.com/profile_images/822446053207085056/cb8ka9Lc_normal.jpg</t>
  </si>
  <si>
    <t>http://pbs.twimg.com/profile_images/818950892082733057/iZhlNC1T_normal.jpg</t>
  </si>
  <si>
    <t>http://pbs.twimg.com/profile_images/677519145550880769/oAypYMDS_normal.png</t>
  </si>
  <si>
    <t>http://pbs.twimg.com/profile_images/820457366722408448/BIh_mm9z_normal.jpg</t>
  </si>
  <si>
    <t>http://pbs.twimg.com/profile_images/667466090113466368/rzwWF-7p_normal.jpg</t>
  </si>
  <si>
    <t>http://pbs.twimg.com/profile_images/815343751161856000/e_AP7Dpa_normal.jpg</t>
  </si>
  <si>
    <t>http://pbs.twimg.com/profile_images/820329284812361728/hUftQA-6_normal.jpg</t>
  </si>
  <si>
    <t>http://pbs.twimg.com/profile_images/537359661402320897/CGBWQprE_normal.jpeg</t>
  </si>
  <si>
    <t>http://pbs.twimg.com/profile_images/823688435131158528/L-mvW2N0_normal.jpg</t>
  </si>
  <si>
    <t>http://pbs.twimg.com/profile_images/595250714718314496/h6X0cD6T_normal.png</t>
  </si>
  <si>
    <t>http://pbs.twimg.com/profile_images/791826606197092353/2IERQ7oi_normal.jpg</t>
  </si>
  <si>
    <t>http://pbs.twimg.com/profile_images/703408465201516544/csjBtTdz_normal.jpg</t>
  </si>
  <si>
    <t>http://pbs.twimg.com/profile_images/418801614208503808/crcjzxii_normal.jpeg</t>
  </si>
  <si>
    <t>http://pbs.twimg.com/profile_images/806024162577907712/qzhPq1j7_normal.jpg</t>
  </si>
  <si>
    <t>http://pbs.twimg.com/profile_images/695347590385180672/v9obh8Aa_normal.png</t>
  </si>
  <si>
    <t>http://pbs.twimg.com/profile_images/822875373616631808/JASSWmsD_normal.jpg</t>
  </si>
  <si>
    <t>http://pbs.twimg.com/profile_images/2964254670/fc7773f85133adb215235e32aae2241f_normal.jpeg</t>
  </si>
  <si>
    <t>http://pbs.twimg.com/profile_images/818208601433133063/YfZRN_ZK_normal.jpg</t>
  </si>
  <si>
    <t>http://pbs.twimg.com/profile_images/762636957226766338/c4f4vE7j_normal.jpg</t>
  </si>
  <si>
    <t>http://pbs.twimg.com/profile_images/817042362081878016/qyrBzOcz_normal.jpg</t>
  </si>
  <si>
    <t>http://pbs.twimg.com/profile_images/823095649008689153/qUwqGAFq_normal.jpg</t>
  </si>
  <si>
    <t>http://pbs.twimg.com/profile_images/1608579088/tallandtruelogo_normal.jpg</t>
  </si>
  <si>
    <t>http://pbs.twimg.com/profile_images/1641078617/Sith_Mandalorian_normal.jpg</t>
  </si>
  <si>
    <t>http://pbs.twimg.com/profile_images/378800000385965858/5c91df9fb4706a1789ee2c34ed0a874c_normal.jpeg</t>
  </si>
  <si>
    <t>http://pbs.twimg.com/profile_images/734280521409134592/EsJxWy_G_normal.jpg</t>
  </si>
  <si>
    <t>http://pbs.twimg.com/profile_images/685540289985921024/QKjyy-Qh_normal.jpg</t>
  </si>
  <si>
    <t>http://pbs.twimg.com/profile_images/788963881381007360/_upPsxNn_normal.jpg</t>
  </si>
  <si>
    <t>http://pbs.twimg.com/profile_images/378800000253082031/413542e8d69e5a585094985b60220575_normal.jpeg</t>
  </si>
  <si>
    <t>http://pbs.twimg.com/profile_images/639911188332158976/qcL6hjGG_normal.png</t>
  </si>
  <si>
    <t>http://pbs.twimg.com/profile_images/696193787782008835/yxpdaVfa_normal.jpg</t>
  </si>
  <si>
    <t>http://pbs.twimg.com/profile_images/786571554058625024/QHfv3LjQ_normal.jpg</t>
  </si>
  <si>
    <t>http://pbs.twimg.com/profile_images/529783137963106304/7zQZw6m7_normal.jpeg</t>
  </si>
  <si>
    <t>http://pbs.twimg.com/profile_images/804158404730109952/73pfHXbG_normal.jpg</t>
  </si>
  <si>
    <t>http://pbs.twimg.com/profile_images/820778516950163457/RGIWPNIv_normal.jpg</t>
  </si>
  <si>
    <t>http://pbs.twimg.com/profile_images/822247175597985794/NdevG9eJ_normal.jpg</t>
  </si>
  <si>
    <t>http://pbs.twimg.com/profile_images/805947220633583616/Ht7Ne3gk_normal.jpg</t>
  </si>
  <si>
    <t>http://pbs.twimg.com/profile_images/788007240674451456/BsAiFJ7q_normal.jpg</t>
  </si>
  <si>
    <t>http://pbs.twimg.com/profile_images/660297505712664576/2GxPVtbP_normal.jpg</t>
  </si>
  <si>
    <t>http://pbs.twimg.com/profile_images/540021980850708480/KPsSup4K_normal.jpeg</t>
  </si>
  <si>
    <t>http://pbs.twimg.com/profile_images/1549545685/dove_normal.jpg</t>
  </si>
  <si>
    <t>http://pbs.twimg.com/profile_images/1839601391/1051272440heh_normal.jpg</t>
  </si>
  <si>
    <t>http://pbs.twimg.com/profile_images/794182676102213632/nvMswfO1_normal.jpg</t>
  </si>
  <si>
    <t>http://pbs.twimg.com/profile_images/795044948642934785/useEzfYV_normal.jpg</t>
  </si>
  <si>
    <t>http://pbs.twimg.com/profile_images/378800000418933742/f3cb5348374169c10c5cbbfb5b54de79_normal.png</t>
  </si>
  <si>
    <t>http://pbs.twimg.com/profile_images/795374276836790273/egKHINm1_normal.jpg</t>
  </si>
  <si>
    <t>http://pbs.twimg.com/profile_images/470848281778470912/CtpZ4DY-_normal.jpeg</t>
  </si>
  <si>
    <t>http://pbs.twimg.com/profile_images/782351987270488064/rL9QXFTK_normal.jpg</t>
  </si>
  <si>
    <t>Open Twitter Page for This Person</t>
  </si>
  <si>
    <t>https://twitter.com/cowboyscifibot</t>
  </si>
  <si>
    <t>https://twitter.com/yoursweetubacha</t>
  </si>
  <si>
    <t>https://twitter.com/kevagilar</t>
  </si>
  <si>
    <t>https://twitter.com/radio_gaz</t>
  </si>
  <si>
    <t>https://twitter.com/bricolesdefille</t>
  </si>
  <si>
    <t>https://twitter.com/arkhipovtkz1998</t>
  </si>
  <si>
    <t>https://twitter.com/yodajedisoy</t>
  </si>
  <si>
    <t>https://twitter.com/nakiamarquis</t>
  </si>
  <si>
    <t>https://twitter.com/starwarsstories</t>
  </si>
  <si>
    <t>https://twitter.com/creamymemes_</t>
  </si>
  <si>
    <t>https://twitter.com/rogovqxp1978</t>
  </si>
  <si>
    <t>https://twitter.com/starwarsrandy</t>
  </si>
  <si>
    <t>https://twitter.com/rogerdegraaf</t>
  </si>
  <si>
    <t>https://twitter.com/brich51</t>
  </si>
  <si>
    <t>https://twitter.com/kenibyk</t>
  </si>
  <si>
    <t>https://twitter.com/beccaisgrumpy</t>
  </si>
  <si>
    <t>https://twitter.com/camamateurs69</t>
  </si>
  <si>
    <t>https://twitter.com/jasondamm</t>
  </si>
  <si>
    <t>https://twitter.com/jumpkickdonkey1</t>
  </si>
  <si>
    <t>https://twitter.com/belozyorovaxug1</t>
  </si>
  <si>
    <t>https://twitter.com/smmarwood</t>
  </si>
  <si>
    <t>https://twitter.com/futureotforce</t>
  </si>
  <si>
    <t>https://twitter.com/philthecool</t>
  </si>
  <si>
    <t>https://twitter.com/wolfextracalibe</t>
  </si>
  <si>
    <t>https://twitter.com/42nerdtasticpl</t>
  </si>
  <si>
    <t>https://twitter.com/marginal_error</t>
  </si>
  <si>
    <t>https://twitter.com/shane1983loser</t>
  </si>
  <si>
    <t>https://twitter.com/jason_ardron</t>
  </si>
  <si>
    <t>https://twitter.com/7ciqp7790utauya</t>
  </si>
  <si>
    <t>https://twitter.com/ffgop</t>
  </si>
  <si>
    <t>https://twitter.com/nortonr3</t>
  </si>
  <si>
    <t>https://twitter.com/liambailey0408</t>
  </si>
  <si>
    <t>https://twitter.com/dennisfarese</t>
  </si>
  <si>
    <t>https://twitter.com/fearfest_evil</t>
  </si>
  <si>
    <t>https://twitter.com/boozeleprechaun</t>
  </si>
  <si>
    <t>https://twitter.com/forcestrong</t>
  </si>
  <si>
    <t>https://twitter.com/jackalopejamie</t>
  </si>
  <si>
    <t>https://twitter.com/disney_dmr</t>
  </si>
  <si>
    <t>https://twitter.com/disney_lilo</t>
  </si>
  <si>
    <t>https://twitter.com/disneywldgranma</t>
  </si>
  <si>
    <t>https://twitter.com/kristin_cello</t>
  </si>
  <si>
    <t>https://twitter.com/kawaiichan72</t>
  </si>
  <si>
    <t>https://twitter.com/qualitycomics</t>
  </si>
  <si>
    <t>https://twitter.com/paulbaonguyen2</t>
  </si>
  <si>
    <t>https://twitter.com/knowingflame</t>
  </si>
  <si>
    <t>https://twitter.com/opposingplayer</t>
  </si>
  <si>
    <t>https://twitter.com/roscobrittin</t>
  </si>
  <si>
    <t>https://twitter.com/neckoflewoods</t>
  </si>
  <si>
    <t>https://twitter.com/ggomes_29</t>
  </si>
  <si>
    <t>https://twitter.com/shopgeekling</t>
  </si>
  <si>
    <t>https://twitter.com/starwarsframes</t>
  </si>
  <si>
    <t>https://twitter.com/kevinbarrot</t>
  </si>
  <si>
    <t>https://twitter.com/tumblingsaber</t>
  </si>
  <si>
    <t>https://twitter.com/talkstarwars</t>
  </si>
  <si>
    <t>https://twitter.com/swcommonwealth</t>
  </si>
  <si>
    <t>https://twitter.com/robwadevision</t>
  </si>
  <si>
    <t>https://twitter.com/thrax999</t>
  </si>
  <si>
    <t>https://twitter.com/bb8_littledroid</t>
  </si>
  <si>
    <t>https://twitter.com/starwars4fans</t>
  </si>
  <si>
    <t>https://twitter.com/genxwing</t>
  </si>
  <si>
    <t>https://twitter.com/yellow_bulldog</t>
  </si>
  <si>
    <t>https://twitter.com/craftycornersau</t>
  </si>
  <si>
    <t>https://twitter.com/othermomo</t>
  </si>
  <si>
    <t>https://twitter.com/lastsonofosborn</t>
  </si>
  <si>
    <t>https://twitter.com/arcticabs</t>
  </si>
  <si>
    <t>https://twitter.com/do__or__do_not</t>
  </si>
  <si>
    <t>https://twitter.com/ckimberli</t>
  </si>
  <si>
    <t>https://twitter.com/pugnate</t>
  </si>
  <si>
    <t>https://twitter.com/scoutdawson</t>
  </si>
  <si>
    <t>https://twitter.com/adamleyton</t>
  </si>
  <si>
    <t>https://twitter.com/luism8989</t>
  </si>
  <si>
    <t>https://twitter.com/doctorfailure</t>
  </si>
  <si>
    <t>https://twitter.com/doogie_nights</t>
  </si>
  <si>
    <t>https://twitter.com/secondfret</t>
  </si>
  <si>
    <t>https://twitter.com/thechandlerross</t>
  </si>
  <si>
    <t>https://twitter.com/conspiracyin559</t>
  </si>
  <si>
    <t>https://twitter.com/emperor_shun</t>
  </si>
  <si>
    <t>https://twitter.com/theirisau</t>
  </si>
  <si>
    <t>https://twitter.com/idilakil</t>
  </si>
  <si>
    <t>https://twitter.com/zoe_harrysgirl7</t>
  </si>
  <si>
    <t>https://twitter.com/blakevjones</t>
  </si>
  <si>
    <t>https://twitter.com/pookasaucy</t>
  </si>
  <si>
    <t>https://twitter.com/north_or_south</t>
  </si>
  <si>
    <t>https://twitter.com/thohus</t>
  </si>
  <si>
    <t>https://twitter.com/be_foutz</t>
  </si>
  <si>
    <t>https://twitter.com/twowolvzz</t>
  </si>
  <si>
    <t>https://twitter.com/mcshiv3rs</t>
  </si>
  <si>
    <t>https://twitter.com/dapegg</t>
  </si>
  <si>
    <t>https://twitter.com/philthinks2much</t>
  </si>
  <si>
    <t>https://twitter.com/evendia</t>
  </si>
  <si>
    <t>https://twitter.com/masajirjb</t>
  </si>
  <si>
    <t>https://twitter.com/morningglory182</t>
  </si>
  <si>
    <t>https://twitter.com/fleisch_4life</t>
  </si>
  <si>
    <t>https://twitter.com/cool_ishan1</t>
  </si>
  <si>
    <t>https://twitter.com/rasenbran</t>
  </si>
  <si>
    <t>https://twitter.com/williambibbiani</t>
  </si>
  <si>
    <t>https://twitter.com/nick_griffith28</t>
  </si>
  <si>
    <t>https://twitter.com/sjvn</t>
  </si>
  <si>
    <t>https://twitter.com/arrjaycee</t>
  </si>
  <si>
    <t>https://twitter.com/mikejdeleon</t>
  </si>
  <si>
    <t>https://twitter.com/thatnerdpreston</t>
  </si>
  <si>
    <t>https://twitter.com/or_nick_al</t>
  </si>
  <si>
    <t>https://twitter.com/shawnlopp</t>
  </si>
  <si>
    <t>https://twitter.com/lukejjemmett</t>
  </si>
  <si>
    <t>https://twitter.com/tony_or_michael</t>
  </si>
  <si>
    <t>https://twitter.com/mrdamiannash</t>
  </si>
  <si>
    <t>https://twitter.com/tamago2474</t>
  </si>
  <si>
    <t>https://twitter.com/joecook80543637</t>
  </si>
  <si>
    <t>https://twitter.com/bnfortunion</t>
  </si>
  <si>
    <t>https://twitter.com/gallica_</t>
  </si>
  <si>
    <t>https://twitter.com/7or7official</t>
  </si>
  <si>
    <t>https://twitter.com/aaronrfernandes</t>
  </si>
  <si>
    <t>https://twitter.com/laonangel</t>
  </si>
  <si>
    <t>https://twitter.com/joecugeek</t>
  </si>
  <si>
    <t>https://twitter.com/lennyfacedev</t>
  </si>
  <si>
    <t>https://twitter.com/joe_luatc</t>
  </si>
  <si>
    <t>https://twitter.com/ethanwsj</t>
  </si>
  <si>
    <t>https://twitter.com/bootleggirl</t>
  </si>
  <si>
    <t>https://twitter.com/raven_cain</t>
  </si>
  <si>
    <t>https://twitter.com/kingdavidlane</t>
  </si>
  <si>
    <t>https://twitter.com/cpaulmabry</t>
  </si>
  <si>
    <t>https://twitter.com/kaylammartin1</t>
  </si>
  <si>
    <t>https://twitter.com/jjasportstudio</t>
  </si>
  <si>
    <t>https://twitter.com/spartabarta42</t>
  </si>
  <si>
    <t>https://twitter.com/va_nisher</t>
  </si>
  <si>
    <t>https://twitter.com/tallandtrue</t>
  </si>
  <si>
    <t>https://twitter.com/galaxy_junkyard</t>
  </si>
  <si>
    <t>https://twitter.com/shotgunhawk</t>
  </si>
  <si>
    <t>https://twitter.com/azrielwynge</t>
  </si>
  <si>
    <t>https://twitter.com/indysen</t>
  </si>
  <si>
    <t>https://twitter.com/cortnort10</t>
  </si>
  <si>
    <t>https://twitter.com/moneywisemoms</t>
  </si>
  <si>
    <t>https://twitter.com/dvdnetflix</t>
  </si>
  <si>
    <t>https://twitter.com/elettra86it</t>
  </si>
  <si>
    <t>https://twitter.com/_amitsbajaj</t>
  </si>
  <si>
    <t>https://twitter.com/tyrrhenesea85</t>
  </si>
  <si>
    <t>https://twitter.com/tim_gwatney13</t>
  </si>
  <si>
    <t>https://twitter.com/elijah_or_bob</t>
  </si>
  <si>
    <t>https://twitter.com/kingdom_of_lego</t>
  </si>
  <si>
    <t>https://twitter.com/freshpopculture</t>
  </si>
  <si>
    <t>https://twitter.com/unic0d3tv</t>
  </si>
  <si>
    <t>https://twitter.com/crowalehouse</t>
  </si>
  <si>
    <t>https://twitter.com/austimus_p</t>
  </si>
  <si>
    <t>https://twitter.com/stevencambian</t>
  </si>
  <si>
    <t>https://twitter.com/mandi_ottoson</t>
  </si>
  <si>
    <t>https://twitter.com/smart_or_crazy</t>
  </si>
  <si>
    <t>https://twitter.com/revjayleal</t>
  </si>
  <si>
    <t>https://twitter.com/eumom</t>
  </si>
  <si>
    <t>https://twitter.com/sexywend</t>
  </si>
  <si>
    <t>https://twitter.com/maplin_wkf</t>
  </si>
  <si>
    <t>https://twitter.com/djbrandigarcia</t>
  </si>
  <si>
    <t>cowboyscifibot
RT @KSDY50: Star Trek or Star Wars?
Who rules the skies? #KSDY50 #ksdyfacts
#halloween #startrek #starwars
#scifi #horror... https://t.co/0…</t>
  </si>
  <si>
    <t>yoursweetubacha
common @starwars @Disney release
the star wars episode VIII trailer
already (or at least the name of
the movie please)</t>
  </si>
  <si>
    <t>kevagilar
@starwars my dream is to have a
role or even play a small part
in the next Star Wars movie, I
would really like to know where
to start!!!</t>
  </si>
  <si>
    <t>radio_gaz
I don't know which I'd prefer.
Being able to own Star Wars and
erase all gungans from the prequels...
or A pog army. @chris_jks @starwars</t>
  </si>
  <si>
    <t>bricolesdefille
RT @Anniv_OR: #pinata de Dark Vador,
thème Star Wars https://t.co/GQfa0V4XPf
#DarkVador #StarWars https://t.co/N7mzVkevMP</t>
  </si>
  <si>
    <t>arkhipovtkz1998
RT @theshufflepod: We were arguing
amongst us about which is better.
Help us decide. Star wars or Star
Trek. #StarWars #StarTrek</t>
  </si>
  <si>
    <t>yodajedisoy
Unfortunate names in Star Wars,
or "He's called *what?!?!*" https://t.co/TQJ24tEljp
https://t.co/NO8R4maECu</t>
  </si>
  <si>
    <t>nakiamarquis
RT @MsLeahCatherine: Needs a refresher
of #StarWars for #TheForceAwakens
(or just loves Star Wars)? Watch
this! https://t.co/Pw1Fmodxop.
ht…</t>
  </si>
  <si>
    <t>starwarsstories
Unfortunate names in Star Wars,
or "He's called *what?!?!*" https://t.co/dQTaRlTKxq</t>
  </si>
  <si>
    <t>creamymemes_
RT @deciusx: If you're into Star
Wars or even pre-production art,
this book is a must own. @starwars
@Kushins @ABRAMSbooks https://t.co/0g…</t>
  </si>
  <si>
    <t>rogovqxp1978
RT @nerdevangelist: JJ Abrams to
reset Star Wars timeline. No longer
galaxy far away or long time ago,
but now set during American Civil
Wa…</t>
  </si>
  <si>
    <t>starwarsrandy
RT @RandyMartinez40: #StarWars 
#art 9 x 12 ink on Bristol $150
Free shipping in U.S. #Sabine #chopper
#CadBane #rebels DM me or buy at
htt…</t>
  </si>
  <si>
    <t>rogerdegraaf
#IKEA lamp or #StarWars Death Star-lamp
https://t.co/KhorpSqe6J</t>
  </si>
  <si>
    <t>brich51
@starwars My favorite piece of
music from Star Wars is either
The Imperial March or Cantina Band.</t>
  </si>
  <si>
    <t>kenibyk
Can you at least confirm or deny
my theory that Star Wars only partnered
with Nerf for this reason? #StarWars…
https://t.co/Dm9c9fCWlx</t>
  </si>
  <si>
    <t>beccaisgrumpy
@starwars in both the new star
wars movies, there were female
leads thats weren't sexualised
or romanticised. They were treated
like people!</t>
  </si>
  <si>
    <t>camamateurs69
RT @fapprovednet: Is new Star Wars
yay or nay? :) #starwars #sexy
https://t.co/omKoqZMgLU</t>
  </si>
  <si>
    <t>jasondamm
If you were in Star Wars would
you be a Jedi, a Sith, or neither?
Would you do your own thing? #StarWars
#jediknight2 #sith</t>
  </si>
  <si>
    <t>jumpkickdonkey1
@DanQ8000 @starwars so you basically
covered all star wars games, Did
you play the Obi-Wan game I don't
remember if it was good or bad?</t>
  </si>
  <si>
    <t>belozyorovaxug1
RT @theshufflepod: We were arguing
amongst us about which is better.
Help us decide. Star wars or Star
Trek. #StarWars #StarTrek</t>
  </si>
  <si>
    <t>smmarwood
RT @philthecool: I explored the
paradox facing #StarWars #EpisodeVIII
for @futureotforce &amp;amp; questioned
what the fans truly want: https://t.c…</t>
  </si>
  <si>
    <t>futureotforce
Do the fans truly know what they
want from @rianjohnson's #StarWars
#TheLastJedi ? Unravel the paradox:
https://t.co/51BigTGFAr----------</t>
  </si>
  <si>
    <t>philthecool
RT @futureotforce: Do the fans
truly know what they want from
@rianjohnson's #StarWars #TheLastJedi
? Unravel the paradox: https://t.co/51B…</t>
  </si>
  <si>
    <t>wolfextracalibe
RT @philthecool: I explored the
paradox facing #StarWars #EpisodeVIII
for @futureotforce &amp;amp; questioned
what the fans truly want: https://t.c…</t>
  </si>
  <si>
    <t>42nerdtasticpl
Join the Empire! We have cookies!
This design gives you some #StarWars
humor. Purchase on a necklace or
key ring.… https://t.co/UB8rmTryqf</t>
  </si>
  <si>
    <t>marginal_error
RT @philthecool: I explored the
paradox facing #StarWars #EpisodeVIII
for @futureotforce &amp;amp; questioned
what the fans truly want: https://t.c…</t>
  </si>
  <si>
    <t>shane1983loser
Also can get this 1 of a kind #patchworked
dickies work or tshirt for you
#StarWars or #stormtrooper fans...https://t.co/sFh1BleDbx</t>
  </si>
  <si>
    <t>jason_ardron
Fellow Star Wars fans are the Droids/Ewoks
cartoons &amp;amp; Ewoks movies considered
canon or have they gone same way
as legends books? #StarWars</t>
  </si>
  <si>
    <t>7ciqp7790utauya
RT @FFGOP: The 2017 #XWing #OpenSeries
begins in less than two weeks!
Have you registered for one (or
more) yet? #StarWars https://t.co/hP1…</t>
  </si>
  <si>
    <t>ffgop
The 2017 #XWing #OpenSeries begins
in less than two weeks! Have you
registered for one (or more) yet?
#StarWars… https://t.co/zD0qgCEsKm</t>
  </si>
  <si>
    <t>nortonr3
regram star.wars.dude I love this
art but this trooper may or may
not have legs ~ #starwars… https://t.co/PEoHYd6lrs</t>
  </si>
  <si>
    <t>liambailey0408
Is Star Wars: Catalyst worthy of
purchase??? considering whether
to get it or not #StarWars</t>
  </si>
  <si>
    <t>dennisfarese
Star Wars blow out sale!!!! $3
each or 10 for $20 plus shipping
#igcomicfamily #starwars #marvel…
https://t.co/xgpBnLi864</t>
  </si>
  <si>
    <t>fearfest_evil
Have you donated or book your tickets?
These dirty boys are checking..
https://t.co/gq3be1Nrrm Come to
the... https://t.co/POwaqqBcsc</t>
  </si>
  <si>
    <t>boozeleprechaun
Hey @starwars, am I missing something
or did has The Star Wars After
Show been pulled from youtube?
Can't seem to find it.</t>
  </si>
  <si>
    <t>forcestrong
Are The Jedi Actually Unethical
In Some Situations? YES or NO?
#Jedi #Starwars https://t.co/HAmyAep1Tu</t>
  </si>
  <si>
    <t>jackalopejamie
RT @Disney_DMR: Light side or dark
side? Create your own scenes from
@StarWars: #TheForceAwakens with
this book &amp;amp; magnetic playset!
https:/…</t>
  </si>
  <si>
    <t>disney_dmr
Light side or dark side? Create
your own scenes from @StarWars:
#TheForceAwakens with this book
&amp;amp; magnetic playset!… https://t.co/NLi9H23FB2</t>
  </si>
  <si>
    <t>disney_lilo
RT @Disney_DMR: Light side or dark
side? Create your own scenes from
@StarWars: #TheForceAwakens with
this book &amp;amp; magnetic playset!
https:/…</t>
  </si>
  <si>
    <t>disneywldgranma
RT @Disney_DMR: Light side or dark
side? Create your own scenes from
@StarWars: #TheForceAwakens with
this book &amp;amp; magnetic playset!
https:/…</t>
  </si>
  <si>
    <t>kristin_cello
RT @Disney_DMR: Light side or dark
side? Create your own scenes from
@StarWars: #TheForceAwakens with
this book &amp;amp; magnetic playset!
https:/…</t>
  </si>
  <si>
    <t>kawaiichan72
RT @Disney_DMR: Light side or dark
side? Create your own scenes from
@StarWars: #TheForceAwakens with
this book &amp;amp; magnetic playset!
https:/…</t>
  </si>
  <si>
    <t>qualitycomics
Comment or PM to pre-order/subscribe
to this new #Starwars series. STAR
WARS DARTH MAUL #1 (OF 5) MARVEL
COMICS... https://t.co/khHy8eGvLd</t>
  </si>
  <si>
    <t>paulbaonguyen2
RT @Disney_DMR: Light side or dark
side? Create your own scenes from
@StarWars: #TheForceAwakens with
this book &amp;amp; magnetic playset!
https:/…</t>
  </si>
  <si>
    <t>knowingflame
YODA 'Do or do not' - Star Wars
Quote Minimalist Poster Posteritty
Minimal A... https://t.co/uAabOfEdmb
#starwars https://t.co/VYiLrDpnBv</t>
  </si>
  <si>
    <t>opposingplayer
Star Wars or Star Trek?! 😹 #starwars
#startrek #films #series #comics
#classic #georgelucas #scifi</t>
  </si>
  <si>
    <t>roscobrittin
My pub sign Mos Eisley Cantina
print is in A2 or A3 at #etsy https://t.co/SUqbWsfNjH
#StarWars #StarWarsRebels… https://t.co/abXueB8MUB</t>
  </si>
  <si>
    <t>neckoflewoods
RT @roscobrittin: My pub sign Mos
Eisley Cantina print is in A2 or
A3 at #etsy https://t.co/SUqbWsfNjH
#StarWars #StarWarsRebels #RogueOne…</t>
  </si>
  <si>
    <t>ggomes_29
regram starwars_9 Han Solo standalone
film. Yay or Nay? ———————————————————
@ Tag a Star Wars… https://t.co/LhQZe3RiO9</t>
  </si>
  <si>
    <t>shopgeekling
#PoeDameron Blaster &amp;amp; #bobafett
sidearm resin props, painted /weathered
ready for #cosplay or display…
https://t.co/eFpYeyshJM</t>
  </si>
  <si>
    <t>starwarsframes
Why not surprise your girlfriend
or #starwars boyfriend with this
unique frame. https://t.co/yFSwxyXjI0</t>
  </si>
  <si>
    <t>kevinbarrot
RT @FFGOP: The 2017 #XWing #OpenSeries
begins in less than two weeks!
Have you registered for one (or
more) yet? #StarWars https://t.co/hP1…</t>
  </si>
  <si>
    <t>tumblingsaber
RT @TalkStarWars: Talk Star Wars
Episode 55 | Woody Or Wouldn't
He? https://t.co/3hRWdVX9HJ #SWCPod
#StarWars #film</t>
  </si>
  <si>
    <t>talkstarwars
Talk Star Wars Episode 55 | Woody
Or Wouldn't He? https://t.co/3hRWdVX9HJ
#SWCPod #StarWars #film</t>
  </si>
  <si>
    <t>swcommonwealth
RT @TalkStarWars: Talk Star Wars
Episode 55 | Woody Or Wouldn't
He? https://t.co/3hRWdVX9HJ #SWCPod
#StarWars #film</t>
  </si>
  <si>
    <t>robwadevision
RT @TalkStarWars: Talk Star Wars
Episode 55 | Woody Or Wouldn't
He? https://t.co/3hRWdVX9HJ #SWCPod
#StarWars #film</t>
  </si>
  <si>
    <t>thrax999
Dear @Disney @EAStarWars Please
do not cancel Star Wars games before
its even done being made. Do or
do not, there… https://t.co/IE9JiUo2aI</t>
  </si>
  <si>
    <t>bb8_littledroid
RT @TalkStarWars: Talk Star Wars
Episode 55 | Woody Or Wouldn't
He? https://t.co/3hRWdVX9HJ #SWCPod
#StarWars #film</t>
  </si>
  <si>
    <t>starwars4fans
What side are you on? Get your
FREE Jedi, Rebel or Imperial necklace
here: https://t.co/d23Z39hF5x #starwars</t>
  </si>
  <si>
    <t>genxwing
RT @TalkStarWars: Talk Star Wars
Episode 55 | Woody Or Wouldn't
He? https://t.co/3hRWdVX9HJ #SWCPod
#StarWars #film</t>
  </si>
  <si>
    <t>yellow_bulldog
Whether you're a sycophant for
the #Sith or feel joy for the #Jedi,
get the perfect #StarWars bathrobe!…
https://t.co/RPDfbTXAMa</t>
  </si>
  <si>
    <t>craftycornersau
Stormtrooper #Patches! Great for
any aspiring Jedi Masters or Rebel
Pilots! #StarWars https://t.co/HlVKuk9I0V
https://t.co/QpzdTrucgo</t>
  </si>
  <si>
    <t>othermomo
@starwars @WashingMachineO so is
this episode 8 or another "a STAR
WARS Story"</t>
  </si>
  <si>
    <t>lastsonofosborn
Who was the 1st Jedi? Why does
it say last Jedi when we know there
will be more? CLICKBAIT or watchbait?
DCEU &amp;gt; St… https://t.co/Vn3ByStJvH</t>
  </si>
  <si>
    <t>arcticabs
@NewHopeGeorge @starwars I've never
seen Star Wars but do you think
the story lines get worse the further
on or are they all good??</t>
  </si>
  <si>
    <t>do__or__do_not
RT @starwars: It's official. STAR
WARS: THE LAST JEDI is the next
chapter of the Skywalker saga.
This December. #TheLastJedi https://t.co/y…</t>
  </si>
  <si>
    <t>ckimberli
@jflores78 Preparing for trial
or reading about next Star Wars?
https://t.co/nnm3gaTyni</t>
  </si>
  <si>
    <t>pugnate
The new Star Wars movie is called
The Last Jedi, but does the title
refer to Rey or Luke? #StarWars
#EpisodeVIII #TheLastJedi</t>
  </si>
  <si>
    <t>scoutdawson
Is it me or are they just churning
out Star Wars movies lately? https://t.co/C4yQqAmeqs</t>
  </si>
  <si>
    <t>adamleyton
Ooh, Star Wars Episode VIII - The
Last Jedi! I wonder if 'Jedi' is
singular or plural? #TheLastJedi
https://t.co/o7lgG3ODdt</t>
  </si>
  <si>
    <t>luism8989
So is the Last Jedi Luke and then
he won't be or... is Luke gonna
die? https://t.co/yExYAPabaQ</t>
  </si>
  <si>
    <t>doctorfailure
"The Last Jedi" or "Two is R2D2-Many"
https://t.co/iKXhUGw1QE</t>
  </si>
  <si>
    <t>doogie_nights
Is this one of the main Star Wars
I - XI (or XII or whatever) films
or another spin off one like the
newest one? https://t.co/pX7HjR3zMV</t>
  </si>
  <si>
    <t>secondfret
The Last Jedi. “The next chapter
in the Skywalker saga.” Do they
always call it the Skywalker saga
or is that new? 🤔 https://t.co/UHgnyNnosg</t>
  </si>
  <si>
    <t>thechandlerross
RT @secondfret: The Last Jedi.
“The next chapter in the Skywalker
saga.” Do they always call it the
Skywalker saga or is that new?
🤔 https:…</t>
  </si>
  <si>
    <t>conspiracyin559
So @starwars ... Teaser for #Superbowl
, full trailer at Star Wars Celebration
or #D23!</t>
  </si>
  <si>
    <t>emperor_shun
@starwars Wait. Isnt like every
Star Wars logo either White or
Yellow? Does red mean everyone
will die?</t>
  </si>
  <si>
    <t>theirisau
But is it plural or singular? https://t.co/NSCZrtnV9r
#StarWars #StarWarsEpisodeVIII
#TheLastJedi https://t.co/9UJkPhybgP</t>
  </si>
  <si>
    <t>idilakil
Who is the "The Last Jedi"? Is
"jedi" plural or singular? Is Luke
going to die? WHY "STAR WARS" IS
WRITTEN IN RED?! #StarWars #EpisodeVIII</t>
  </si>
  <si>
    <t>zoe_harrysgirl7
RT @idilakil: Who is the "The Last
Jedi"? Is "jedi" plural or singular?
Is Luke going to die? WHY "STAR
WARS" IS WRITTEN IN RED?! #StarWars…</t>
  </si>
  <si>
    <t>blakevjones
Better STAR WARS title: The Force
Awakens or The Last Jedi? #StarWars
#EpisodeVII #EpisodeVIII #TheForceAwakens
#TheLastJedi @starwars</t>
  </si>
  <si>
    <t>pookasaucy
RT @blakevjones: Better STAR WARS
title: The Force Awakens or The
Last Jedi? #StarWars #EpisodeVII
#EpisodeVIII #TheForceAwakens #TheLastJ…</t>
  </si>
  <si>
    <t>north_or_south
RT @starwars: It's official. STAR
WARS: THE LAST JEDI is the next
chapter of the Skywalker saga.
This December. #TheLastJedi https://t.co/y…</t>
  </si>
  <si>
    <t>thohus
Singular or plural? #StarWars #TheLastJedi
https://t.co/DygFWezI0S</t>
  </si>
  <si>
    <t>be_foutz
RT @twowolvzz: Do we lose Luke?
Or is another Sith Lord on the
way? 🤔in either case I love the
title https://t.co/xmueMtgPHN</t>
  </si>
  <si>
    <t>twowolvzz
Do we lose Luke? Or is another
Sith Lord on the way? 🤔in either
case I love the title https://t.co/xmueMtgPHN</t>
  </si>
  <si>
    <t>mcshiv3rs
RT @twowolvzz: Do we lose Luke?
Or is another Sith Lord on the
way? 🤔in either case I love the
title https://t.co/xmueMtgPHN</t>
  </si>
  <si>
    <t>dapegg
Red #StarWars logo suggests it's
going to be dark, like it'll be
the Empire Strikes Back of Star
Wars or something.</t>
  </si>
  <si>
    <t>philthinks2much
The Last Jedi. New Star Wars movie
or the title of a Bernie Sanders
biopic? https://t.co/Kl7V6pMYkZ</t>
  </si>
  <si>
    <t>evendia
Ok...but why is the Star Wars logo
red....Kylo Ren's saber is red
(!!!!1111!!!)....is Jedi singular
or plural...AHHHH #TheLastJedi
#StarWars</t>
  </si>
  <si>
    <t>masajirjb
The incoming movies will be titled
'Star Wars Episode VIII:The Last
Jedi' ? Who'll be the last Jedi?
Luke or Rey? O… https://t.co/RlV5wPU3s3</t>
  </si>
  <si>
    <t>morningglory182
The Star Wars part of the title
is in red instead of traditional
yellow or black and white. What
could this mean!?!… https://t.co/YugIowqltB</t>
  </si>
  <si>
    <t>fleisch_4life
I'm glad Star Wars picked a name
that spoils the fact that Rey or
Luke dies in this movie. Nice 👍
https://t.co/2VIeFW54wB</t>
  </si>
  <si>
    <t>cool_ishan1
@starwars Man if Luke dies or something
😞. I'll stop watching Star Wars
upcoming movies 😢, I swear. But
I am still hoping that I'm wrong
😟</t>
  </si>
  <si>
    <t>rasenbran
RT @WilliamBibbiani: So Luke Skywalker
is #TheLastJedi. But if he dies
then Rey is. Is the new #StarWars
title obvious, or a spoiler? https…</t>
  </si>
  <si>
    <t>williambibbiani
So Luke Skywalker is #TheLastJedi.
But if he dies then Rey is. Is
the new #StarWars title obvious,
or a spoiler? https://t.co/NM0O3SUsYe</t>
  </si>
  <si>
    <t>nick_griffith28
RT @WilliamBibbiani: So Luke Skywalker
is #TheLastJedi. But if he dies
then Rey is. Is the new #StarWars
title obvious, or a spoiler? https…</t>
  </si>
  <si>
    <t>sjvn
Next #StarWars movie gets a name:
The Last Jedi. But is "Jedi" singular
or plural? And "last" as of when?
https://t.co/Mg82MHZHJd</t>
  </si>
  <si>
    <t>arrjaycee
RT @sjvn: Next #StarWars movie
gets a name: The Last Jedi. But
is "Jedi" singular or plural? And
"last" as of when? https://t.co/Mg82MHZHJd</t>
  </si>
  <si>
    <t>mikejdeleon
The Last Jedi. Plural or singular?
🤔 https://t.co/7ACrNpuSDz</t>
  </si>
  <si>
    <t>thatnerdpreston
Just a friendly reminder that the
plural of Jedi is Jedi so this
new Star Wars title doesn't mean
Luke or Rey will die. #StarWars</t>
  </si>
  <si>
    <t>or_nick_al
RT @starwars: It's official. STAR
WARS: THE LAST JEDI is the next
chapter of the Skywalker saga.
This December. #TheLastJedi https://t.co/y…</t>
  </si>
  <si>
    <t>shawnlopp
Star Wars: The Last Jedi... is
Jedi singular or plural? #starwars
#StarWarsEpisodeVIII #starwarsthelastjedi</t>
  </si>
  <si>
    <t>lukejjemmett
Love the title #TheLastJedi @starwars
maybe the last part could be Star
Wars: The Skywalker Destiny or
Star Wars: Trial of a Jedi</t>
  </si>
  <si>
    <t>tony_or_michael
RT @starwars: It's official. STAR
WARS: THE LAST JEDI is the next
chapter of the Skywalker saga.
This December. #TheLastJedi https://t.co/y…</t>
  </si>
  <si>
    <t>mrdamiannash
RT @twowolvzz: Do we lose Luke?
Or is another Sith Lord on the
way? 🤔in either case I love the
title https://t.co/xmueMtgPHN</t>
  </si>
  <si>
    <t>tamago2474
Is Star Wars becoming the new Call
of Duty or what? https://t.co/sTnujMrkeI</t>
  </si>
  <si>
    <t>joecook80543637
Star Wars episode 8: the last Jedi.
Nice title, hopefully Luke or Rey
survives to episode 9. #StarWars
#TheLastJedi #EpisodeVIII</t>
  </si>
  <si>
    <t>bnfortunion
Hmmmmm...........Star Wars or Star
Trek???? #barnesandnoble #bookpassion
#starwars #starwarsfan… https://t.co/N1ZAaYutiQ</t>
  </si>
  <si>
    <t>gallica_
Star Wars : The last Jedi... but
who is it ? Luke at the beginning
or Rey at the end ? #thought #starwars
#story 🤔 https://t.co/gnqsTrojEh</t>
  </si>
  <si>
    <t>7or7official
@BrandonSalmon @starwars that's
exactly what I thought, a better
title would have been "Star Wars:
The Dark Days" or something like
that lol</t>
  </si>
  <si>
    <t>aaronrfernandes
SHARP Japan Release 'STAR WARS'
Smartphones, Better Than an iPhone
or Gal https://t.co/2P5ohTh6pb
#sharpphones #starwars #starwarsrogueone</t>
  </si>
  <si>
    <t>laonangel
@benshapiro Star Wars is crafted
to promote the religion of the
New World Order or Brotherhood
of Death. https://t.co/BPFryUqVvN</t>
  </si>
  <si>
    <t>joecugeek
#StarWars: The Last Jedi. Is it
a story about Luke, or is Rey the
new beginning? https://t.co/NxOfAJwuKq</t>
  </si>
  <si>
    <t>lennyfacedev
@starwars @EvilgrapezMusic how
dare you put the star wars logo
in red tho. its either yellow,
white, or nothing!</t>
  </si>
  <si>
    <t>joe_luatc
Excited 4 Star Wars 8's Title.
But can we see a trailer already?
Or do we wait till the SuperBowl?
@starwars @bad_robot</t>
  </si>
  <si>
    <t>ethanwsj
Is that last as in "previous,"
or last as in "final"? https://t.co/1Eto5FEQEY</t>
  </si>
  <si>
    <t>bootleggirl
https://t.co/IzEp975gss do they
mean Rey or Luke though</t>
  </si>
  <si>
    <t>raven_cain
Is calling Star Wars VIII "The
Last Jedi" a spoiler that Rey is
not a Jedi or that Luke Skywalker
dies, leaving Rey behind? #StarWars</t>
  </si>
  <si>
    <t>kingdavidlane
Star Wars: The Last Jedi. Rey kiss
my Converse better be a line or
GTFO. #StarWars</t>
  </si>
  <si>
    <t>cpaulmabry
RT @kaylammartin1: It's my husbands
fault that I'm excited about this!
I use to not be able to tell the
diff between Star Wars or star
trak…</t>
  </si>
  <si>
    <t>kaylammartin1
It's my husbands fault that I'm
excited about this! I use to not
be able to tell the diff between
Star Wars or star… https://t.co/xQLqeRvc6K</t>
  </si>
  <si>
    <t>jjasportstudio
JJA Show 9: 9 new star wars movies
good idea or bad? https://t.co/PRwKst2Q7Z
via @YouTube #youtube #jja #starwars
#disney #trilogy #spinoff</t>
  </si>
  <si>
    <t>spartabarta42
-it's written in red... -is the
last Jedi Luke (quoting Yoda) or
Ray? -(isn't Star Wars already
a) Skywalker saga?… https://t.co/5uuZcy9Ll8</t>
  </si>
  <si>
    <t>va_nisher
Is it me or are the Star Wars films
in the Skywalker saga are starting
to suck ever since Disney took
over? https://t.co/fzRmcTv1Qy</t>
  </si>
  <si>
    <t>tallandtrue
Singular or plural #Jedi? HT Will
Luke die in next #StarWars, #TheLastJedi?
https://t.co/oyIWeWNT5W via @ABCNews</t>
  </si>
  <si>
    <t>galaxy_junkyard
For the late crowd, or for those
living under a rock... [New Post]
#StarWars Episode VIII Title Revealed
https://t.co/ncuV7Po1cQ</t>
  </si>
  <si>
    <t>shotgunhawk
RT @kaylammartin1: It's my husbands
fault that I'm excited about this!
I use to not be able to tell the
diff between Star Wars or star
trak…</t>
  </si>
  <si>
    <t>azrielwynge
RT @kaylammartin1: It's my husbands
fault that I'm excited about this!
I use to not be able to tell the
diff between Star Wars or star
trak…</t>
  </si>
  <si>
    <t>indysen
Yes!!! Can't wait for "The Last
Jedi" or, as the White House will
have it, "The First Sith" https://t.co/YVJM3Ms95D</t>
  </si>
  <si>
    <t>cortnort10
Is it just me or does anyone else
get upset and uncomfortable when
you watch Star Wars in the wrong
order 😅🙈🙈 #StarWars</t>
  </si>
  <si>
    <t>moneywisemoms
RT @dvdnetflix: The red #StarWars:
#TheLastJedi logo – random color
choice or a sign of even darker
times? https://t.co/SDiyWGNcaH
https://…</t>
  </si>
  <si>
    <t>dvdnetflix
The red #StarWars: #EpisodeVIII
logo – random color choice or a
sign of even darker times? https://t.co/SDiyWGNcaH
https://t.co/hKNmp5QjUS</t>
  </si>
  <si>
    <t>elettra86it
RT @dvdnetflix: The red #StarWars:
#TheLastJedi logo – random color
choice or a sign of even darker
times? https://t.co/SDiyWGNcaH
https://…</t>
  </si>
  <si>
    <t>_amitsbajaj
RT @dvdnetflix: The red #StarWars:
#TheLastJedi logo – random color
choice or a sign of even darker
times? https://t.co/SDiyWGNcaH
https://…</t>
  </si>
  <si>
    <t>tyrrhenesea85
RT @dvdnetflix: The red #StarWars:
#TheLastJedi logo – random color
choice or a sign of even darker
times? https://t.co/SDiyWGNcaH
https://…</t>
  </si>
  <si>
    <t>tim_gwatney13
If y'all are upset that the @starwars
poster wasn't that gr8 or it's
a bad title hush. It's Star Wars.
They're giving u a movie every
year.</t>
  </si>
  <si>
    <t>elijah_or_bob
RT @UberFacts: Correction: https://t.co/OOCql20jk1
https://t.co/nsy7h7vIWg</t>
  </si>
  <si>
    <t>kingdom_of_lego
@BradEYoung @starwars @DisneyStudios
@HamillHimself add you talking
about the later title, a new hope,
or the original, Star Wars?</t>
  </si>
  <si>
    <t>freshpopculture
For better or worse, the title
of #StarWars Episode VIII is relatively
straightforward (OR...IS IT?!)
https://t.co/bRg34rk6bn</t>
  </si>
  <si>
    <t>unic0d3tv
RT @StarWars4Fans: What side are
you on? Get your FREE Jedi, Rebel
or Imperial necklace here: https://t.co/d23Z39hF5x
#starwars</t>
  </si>
  <si>
    <t>crowalehouse
What's the plural of Jedi? Is it
Jedis? Or is it already plural?
We're asking for a friend... https://t.co/Z7D5tabmZS</t>
  </si>
  <si>
    <t>austimus_p
RT @crowalehouse: What's the plural
of Jedi? Is it Jedis? Or is it
already plural? We're asking for
a friend... https://t.co/Z7D5tabmZS</t>
  </si>
  <si>
    <t>stevencambian
Interesting title. The term Jedi
could be singular or plural, so
its pretty mysterious teaser for
what episode... https://t.co/XEtESd8AdN</t>
  </si>
  <si>
    <t>mandi_ottoson
#StarWars Drop 10 Pounds Without
Eating Less Or Working Out https://t.co/ipSmkHimfe…
https://t.co/KQFzvyThIs Star Wars</t>
  </si>
  <si>
    <t>smart_or_crazy
🎬 C'est officiel !!! Le titre
du prochain Star Wars a été révélé
cette nuit ! @Disney @starwars
#StarWarsEpisodeVIII https://t.co/1pUo6NzwcV</t>
  </si>
  <si>
    <t>revjayleal
A lucky guess? Or an Obvious One?
https://t.co/UCC7jYVKzv #StarWars
#TheLastJedi #LukeSkywalker #Geek
#Nerd #SarlaccSpitt #Jedi #GeekCore</t>
  </si>
  <si>
    <t>eumom
Excited about #TheLastJedi? Here's
20 baby names inspired by the #StarWars
franchise! https://t.co/C3ZzJpKgPu
https://t.co/UJ4WlmeJOA</t>
  </si>
  <si>
    <t>sexywend
RT @eumom: Excited about #TheLastJedi?
Here's 20 baby names inspired by
the #StarWars franchise! https://t.co/C3ZzJpKgPu
https://t.co/UJ4W…</t>
  </si>
  <si>
    <t>maplin_wkf
Don't miss out on our range of
Star Wars quadcopters in store.
£199.99, £369.98 for 2 or £539.97
for all 3!… https://t.co/aIjfYsYvs7</t>
  </si>
  <si>
    <t>djbrandigarcia
Star Wars!! 🙌🏽😂 RT @Cheree_Radio:
Ladies help me out, what would
you rather watch @starwars or @magicmikemovie
? #NoBrainer</t>
  </si>
  <si>
    <t>GraphSource░TwitterSearch▓GraphTerm░"star wars" or starwars</t>
  </si>
  <si>
    <t>Directed</t>
  </si>
  <si>
    <t>ksdy50</t>
  </si>
  <si>
    <t>disney</t>
  </si>
  <si>
    <t>chris_jks</t>
  </si>
  <si>
    <t>anniv_or</t>
  </si>
  <si>
    <t>theshufflepod</t>
  </si>
  <si>
    <t>msleahcatherine</t>
  </si>
  <si>
    <t>abramsbooks</t>
  </si>
  <si>
    <t>kushins</t>
  </si>
  <si>
    <t>deciusx</t>
  </si>
  <si>
    <t>nerdevangelist</t>
  </si>
  <si>
    <t>randymartinez40</t>
  </si>
  <si>
    <t>fapprovednet</t>
  </si>
  <si>
    <t>danq8000</t>
  </si>
  <si>
    <t>eastarwars</t>
  </si>
  <si>
    <t>washingmachineo</t>
  </si>
  <si>
    <t>newhopegeorge</t>
  </si>
  <si>
    <t>jflores78</t>
  </si>
  <si>
    <t>brandonsalmon</t>
  </si>
  <si>
    <t>benshapiro</t>
  </si>
  <si>
    <t>evilgrapezmusic</t>
  </si>
  <si>
    <t>bad_robot</t>
  </si>
  <si>
    <t>youtube</t>
  </si>
  <si>
    <t>abcnews</t>
  </si>
  <si>
    <t>uberfacts</t>
  </si>
  <si>
    <t>hamillhimself</t>
  </si>
  <si>
    <t>disneystudios</t>
  </si>
  <si>
    <t>bradeyoung</t>
  </si>
  <si>
    <t>rianjohnson</t>
  </si>
  <si>
    <t>magicmikemovie</t>
  </si>
  <si>
    <t>cheree_radio</t>
  </si>
  <si>
    <t>Replies to</t>
  </si>
  <si>
    <t>KSDY - Canal 50</t>
  </si>
  <si>
    <t>Disney</t>
  </si>
  <si>
    <t>Star Wars</t>
  </si>
  <si>
    <t>Chris</t>
  </si>
  <si>
    <t>Anniversaire en OR</t>
  </si>
  <si>
    <t>The Shufflepod</t>
  </si>
  <si>
    <t>Leah Catherine</t>
  </si>
  <si>
    <t>ABRAMS</t>
  </si>
  <si>
    <t>Josh Kushins</t>
  </si>
  <si>
    <t>Steven Schultz</t>
  </si>
  <si>
    <t>NerdEvangelist</t>
  </si>
  <si>
    <t>Randy Martinez</t>
  </si>
  <si>
    <t>Fapproved</t>
  </si>
  <si>
    <t>DanQ8000</t>
  </si>
  <si>
    <t>EAStarWars</t>
  </si>
  <si>
    <t>Zachary</t>
  </si>
  <si>
    <t>George Smith</t>
  </si>
  <si>
    <t>J Flores</t>
  </si>
  <si>
    <t>Brandon Salmon</t>
  </si>
  <si>
    <t>Ben Shapiro</t>
  </si>
  <si>
    <t>Dain VanZandt</t>
  </si>
  <si>
    <t>Bad Robot</t>
  </si>
  <si>
    <t>YouTube</t>
  </si>
  <si>
    <t>ABC News</t>
  </si>
  <si>
    <t>UberFacts</t>
  </si>
  <si>
    <t>Mark Hamill</t>
  </si>
  <si>
    <t>Walt Disney Studios</t>
  </si>
  <si>
    <t>Brad Everett Young</t>
  </si>
  <si>
    <t>Rian Johnson</t>
  </si>
  <si>
    <t>Magic Mike</t>
  </si>
  <si>
    <t>Cheree Carter</t>
  </si>
  <si>
    <t>Channel brings Milenio TV, Z Living and Bereavision to the San Diego - Baja California community. Watch us on Channel 50 on open air TV.</t>
  </si>
  <si>
    <t>The official Twitter for Disney. Don’t miss a minute of the magic.</t>
  </si>
  <si>
    <t>The official home of Star Wars on Twitter.</t>
  </si>
  <si>
    <t>Movies, Football, TV-series, Sports, Star Wars. Excuse my English, it is not my lanuage.</t>
  </si>
  <si>
    <t>Chasses au trésor et #enquêtes policières pour organiser les #anniversaires d'enfants de 4 à 12 ans avec kits #goûter, #pinatas et articles de #fête associés!</t>
  </si>
  <si>
    <t>A podcast that has no boundaries. join hosts Woody, DJ, and George as they tackle any and all subjects. As always 
We take a shallow dive into deep topics.</t>
  </si>
  <si>
    <t>Conflicted about my extreme attraction to Sterling Archer.</t>
  </si>
  <si>
    <t>The Art of Books. Also visit us at @abramskids, @abramscraft, &amp; @abramscomicarts.</t>
  </si>
  <si>
    <t>501st Legion • Southern California Garrison • Inland Empire Squad • Inland Empire Armory</t>
  </si>
  <si>
    <t>Prophesy found deep within the nerd gnostic gospels.</t>
  </si>
  <si>
    <t>Artist/Illustrator for Lucasfilm, Scholastic Books, Acme Archives, Topps, Upperdeck and Marvel. How-To-Draw book author @IMPACTbooks</t>
  </si>
  <si>
    <t>Porn #alchemy is what we do. Follow for your daily dose of great #porn videos and pictures! Mix something special! - https://t.co/T7QAurT5EW</t>
  </si>
  <si>
    <t>YouTube Gamer and Personality (350,000+ Subs). Subscribe and become a member of #Team8000! | Petrolhead | @Raptors Fan | YEG |</t>
  </si>
  <si>
    <t>The official Twitter page for EA Star Wars™ including Star Wars™ Battlefront™</t>
  </si>
  <si>
    <t>I do nothing. I am nothing. I sit in here all day and play this SICK, REPULSIVE, ELECTRIC TWANGER!!!</t>
  </si>
  <si>
    <t>I try to play guitar in @NewHopeClub // signed to Universal Music Group &amp; Disney.</t>
  </si>
  <si>
    <t>Nerd. Geek. Jedi. Batman. Jellybean Obsessed. I watch too much TV/Movies &amp; then tweet about em. DC Comics lover. Wrestling watcher. Knicks fan. Visit my Youtube</t>
  </si>
  <si>
    <t>EIC https://t.co/Jd8PhAEM3i, syndicated columnist, host of "The Ben Shapiro Show," National Review, NYT bestseller bshapiro@dailywire.com</t>
  </si>
  <si>
    <t>i never found out what an rp was.
Co-Owner of Deep River Music.</t>
  </si>
  <si>
    <t>Founded in 2001.                                                                         Makers of Film, TV, Apps, T-shirts and Mayhem.</t>
  </si>
  <si>
    <t>lol watch this</t>
  </si>
  <si>
    <t>Latest news updates from the Australian Broadcasting Corp. This is an official @abcaustralia account.</t>
  </si>
  <si>
    <t>The most unimportant things you'll never need to know.</t>
  </si>
  <si>
    <t>Believe in yourself! Work hard, never give up &amp; anything's possible. OR: Kick back, relax &amp; aim low-you'll never be disappointed.</t>
  </si>
  <si>
    <t>The official Twitter for Walt Disney Studios where we can share news, videos, pics, and more from upcoming films with our fans!</t>
  </si>
  <si>
    <t>Some succeed because they are destined to; most succeed because they are determined to! https://t.co/OG0FKocyFd https://t.co/ysOn9hgDYP</t>
  </si>
  <si>
    <t>È l'era del terzo mondo</t>
  </si>
  <si>
    <t>Welcome to the official Twitter page for #MagicMikeXXL, on Digital HD &amp; Blu-ray today</t>
  </si>
  <si>
    <t>Morning radio personality, professional voiceover and model.</t>
  </si>
  <si>
    <t>San Diego</t>
  </si>
  <si>
    <t>Canton, OH</t>
  </si>
  <si>
    <t>New York, NY</t>
  </si>
  <si>
    <t>Southern California</t>
  </si>
  <si>
    <t>Los Angeles, Ca</t>
  </si>
  <si>
    <t>Faplab</t>
  </si>
  <si>
    <t>Canada</t>
  </si>
  <si>
    <t>California</t>
  </si>
  <si>
    <t>on a train</t>
  </si>
  <si>
    <t>New York</t>
  </si>
  <si>
    <t>http://evilgrapezmusic.weebly.</t>
  </si>
  <si>
    <t>Santa Monica, CA</t>
  </si>
  <si>
    <t>San Bruno, CA</t>
  </si>
  <si>
    <t xml:space="preserve">Worldwide! </t>
  </si>
  <si>
    <t>Los Angeles, CA</t>
  </si>
  <si>
    <t>Tampa, Florida</t>
  </si>
  <si>
    <t>Melbourne, FL</t>
  </si>
  <si>
    <t>http://t.co/xyDMk5dviA</t>
  </si>
  <si>
    <t>https://t.co/m5jwysh10i</t>
  </si>
  <si>
    <t>http://t.co/3KL39LBSgY</t>
  </si>
  <si>
    <t>https://t.co/75z1poveZP</t>
  </si>
  <si>
    <t>https://t.co/IFHI9FeO0H</t>
  </si>
  <si>
    <t>http://t.co/m0rXJ3nanj</t>
  </si>
  <si>
    <t>https://t.co/ZYgHPr5df4</t>
  </si>
  <si>
    <t>https://t.co/RHSuMn6fWf</t>
  </si>
  <si>
    <t>https://t.co/u6wqo3XOHC</t>
  </si>
  <si>
    <t>https://t.co/YoiAd3Bs2W</t>
  </si>
  <si>
    <t>http://t.co/VBfozN5YLI</t>
  </si>
  <si>
    <t>https://t.co/ehW6nQtUam</t>
  </si>
  <si>
    <t>https://t.co/DHhdUTHaHb</t>
  </si>
  <si>
    <t>http://t.co/9G8slpfrM8</t>
  </si>
  <si>
    <t>https://t.co/hiB96sgNMH</t>
  </si>
  <si>
    <t>https://t.co/czU8Ra5vZL</t>
  </si>
  <si>
    <t>https://t.co/F3fLcf5sH7</t>
  </si>
  <si>
    <t>http://t.co/knlFvfwxkf</t>
  </si>
  <si>
    <t>https://t.co/SZLgCWyHWM</t>
  </si>
  <si>
    <t>https://t.co/7qW3qQl2VJ</t>
  </si>
  <si>
    <t>https://t.co/xrmWaw4bHb</t>
  </si>
  <si>
    <t>https://t.co/sklzYb9ygx</t>
  </si>
  <si>
    <t>http://t.co/BRaitY0D9a</t>
  </si>
  <si>
    <t>https://t.co/B1CBHKP8rO</t>
  </si>
  <si>
    <t>Ljubljana</t>
  </si>
  <si>
    <t>Mountain Time (US &amp; Canada)</t>
  </si>
  <si>
    <t>https://pbs.twimg.com/profile_banners/28625040/1422992104</t>
  </si>
  <si>
    <t>https://pbs.twimg.com/profile_banners/67418441/1481583532</t>
  </si>
  <si>
    <t>https://pbs.twimg.com/profile_banners/20106852/1481139646</t>
  </si>
  <si>
    <t>https://pbs.twimg.com/profile_banners/2815319366/1482016736</t>
  </si>
  <si>
    <t>https://pbs.twimg.com/profile_banners/3108646371/1440430804</t>
  </si>
  <si>
    <t>https://pbs.twimg.com/profile_banners/751598267083915264/1477026386</t>
  </si>
  <si>
    <t>https://pbs.twimg.com/profile_banners/1584163472/1484494448</t>
  </si>
  <si>
    <t>https://pbs.twimg.com/profile_banners/28406927/1476822011</t>
  </si>
  <si>
    <t>https://pbs.twimg.com/profile_banners/105579445/1482011998</t>
  </si>
  <si>
    <t>https://pbs.twimg.com/profile_banners/142053390/1484102228</t>
  </si>
  <si>
    <t>https://pbs.twimg.com/profile_banners/816720929388515328/1483556793</t>
  </si>
  <si>
    <t>https://pbs.twimg.com/profile_banners/43746604/1453016302</t>
  </si>
  <si>
    <t>https://pbs.twimg.com/profile_banners/3367461574/1442776872</t>
  </si>
  <si>
    <t>https://pbs.twimg.com/profile_banners/194887147/1432338711</t>
  </si>
  <si>
    <t>https://pbs.twimg.com/profile_banners/3033103596/1481312341</t>
  </si>
  <si>
    <t>https://pbs.twimg.com/profile_banners/75667492/1401301621</t>
  </si>
  <si>
    <t>https://pbs.twimg.com/profile_banners/2305562478/1480101562</t>
  </si>
  <si>
    <t>https://pbs.twimg.com/profile_banners/14229298/1348021473</t>
  </si>
  <si>
    <t>https://pbs.twimg.com/profile_banners/174829012/1469310369</t>
  </si>
  <si>
    <t>https://pbs.twimg.com/profile_banners/17995040/1471375462</t>
  </si>
  <si>
    <t>https://pbs.twimg.com/profile_banners/738405694768971781/1483472550</t>
  </si>
  <si>
    <t>https://pbs.twimg.com/profile_banners/920104904/1452823813</t>
  </si>
  <si>
    <t>https://pbs.twimg.com/profile_banners/10228272/1482343181</t>
  </si>
  <si>
    <t>https://pbs.twimg.com/profile_banners/2768501/1439986442</t>
  </si>
  <si>
    <t>https://pbs.twimg.com/profile_banners/95023423/1464904901</t>
  </si>
  <si>
    <t>https://pbs.twimg.com/profile_banners/304679484/1484985488</t>
  </si>
  <si>
    <t>https://pbs.twimg.com/profile_banners/36947388/1481596895</t>
  </si>
  <si>
    <t>https://pbs.twimg.com/profile_banners/20956414/1405745172</t>
  </si>
  <si>
    <t>https://pbs.twimg.com/profile_banners/25629019/1485142374</t>
  </si>
  <si>
    <t>https://pbs.twimg.com/profile_banners/2811990684/1444166338</t>
  </si>
  <si>
    <t>https://pbs.twimg.com/profile_banners/3321360795/1476449372</t>
  </si>
  <si>
    <t>http://pbs.twimg.com/profile_background_images/648548100672323585/vVeGkWy3.jpg</t>
  </si>
  <si>
    <t>http://pbs.twimg.com/profile_background_images/665103689/f37654de20e9f654de69204cb902d1c5.jpeg</t>
  </si>
  <si>
    <t>http://pbs.twimg.com/profile_background_images/623484122506223616/fzeF5z3a.jpg</t>
  </si>
  <si>
    <t>http://pbs.twimg.com/profile_background_images/99979680/24705_10150183746875221_880135220_12152495_5999895_n.jpg</t>
  </si>
  <si>
    <t>http://pbs.twimg.com/profile_background_images/243928755/randy_bio_pic.jpg</t>
  </si>
  <si>
    <t>http://pbs.twimg.com/profile_background_images/565688034/DanQCut.jpg</t>
  </si>
  <si>
    <t>http://pbs.twimg.com/profile_background_images/649763912313737217/HIyd4I8N.jpg</t>
  </si>
  <si>
    <t>http://pbs.twimg.com/profile_background_images/378800000122380025/22cc14d7d12810935351c578c505cd1a.jpeg</t>
  </si>
  <si>
    <t>http://pbs.twimg.com/profile_background_images/301285895/longhorn.png</t>
  </si>
  <si>
    <t>http://pbs.twimg.com/profile_background_images/624344413268017152/5w4fQINr.jpg</t>
  </si>
  <si>
    <t>http://pbs.twimg.com/profile_background_images/705519943706501120/4owNc_7y.jpg</t>
  </si>
  <si>
    <t>http://pbs.twimg.com/profile_background_images/451389902429491200/Rrlh09IC.png</t>
  </si>
  <si>
    <t>http://pbs.twimg.com/profile_background_images/384697135/News_Twitter-background.jpg</t>
  </si>
  <si>
    <t>http://pbs.twimg.com/profile_background_images/458303470945058816/1IXg4LCd.jpeg</t>
  </si>
  <si>
    <t>http://pbs.twimg.com/profile_background_images/570311906519302144/poHGi5FN.jpeg</t>
  </si>
  <si>
    <t>http://pbs.twimg.com/profile_background_images/763227614/1c9044f952431af96f33b9bcff288e43.jpeg</t>
  </si>
  <si>
    <t>http://pbs.twimg.com/profile_background_images/272504767/harry2.jpg</t>
  </si>
  <si>
    <t>http://pbs.twimg.com/profile_background_images/646716858863779840/Txn3kpoS.jpg</t>
  </si>
  <si>
    <t>http://pbs.twimg.com/profile_images/3367361997/33f834223028718a75416d5911c9039b_normal.png</t>
  </si>
  <si>
    <t>http://pbs.twimg.com/profile_images/801500509353873408/CoeiakA7_normal.jpg</t>
  </si>
  <si>
    <t>http://pbs.twimg.com/profile_images/783419325830934528/7Ad49etX_normal.jpg</t>
  </si>
  <si>
    <t>http://pbs.twimg.com/profile_images/726717425958395905/DSH_vIYM_normal.jpg</t>
  </si>
  <si>
    <t>http://pbs.twimg.com/profile_images/580458588738555904/lBjd_q3b_normal.jpg</t>
  </si>
  <si>
    <t>http://pbs.twimg.com/profile_images/789331806940082176/Jg0aGiAH_normal.jpg</t>
  </si>
  <si>
    <t>http://pbs.twimg.com/profile_images/554783550286094336/tkbxOWbA_normal.jpeg</t>
  </si>
  <si>
    <t>http://pbs.twimg.com/profile_images/727591758494760960/KVONvF_9_normal.jpg</t>
  </si>
  <si>
    <t>http://pbs.twimg.com/profile_images/810242384285945856/yumd2xuk_normal.jpg</t>
  </si>
  <si>
    <t>http://pbs.twimg.com/profile_images/584269242146529280/2zX4XK3P_normal.jpg</t>
  </si>
  <si>
    <t>http://pbs.twimg.com/profile_images/816722507508039680/DHP5DSVW_normal.jpg</t>
  </si>
  <si>
    <t>http://pbs.twimg.com/profile_images/821908556433661952/7i8ZLj3h_normal.jpg</t>
  </si>
  <si>
    <t>http://pbs.twimg.com/profile_images/645679180374380544/FdNoVaNV_normal.jpg</t>
  </si>
  <si>
    <t>http://pbs.twimg.com/profile_images/601969531280445441/dl5ngo03_normal.jpg</t>
  </si>
  <si>
    <t>http://pbs.twimg.com/profile_images/589112089228115968/pPcT9Du2_normal.jpg</t>
  </si>
  <si>
    <t>http://pbs.twimg.com/profile_images/813254525716938752/1TzyRRlf_normal.jpg</t>
  </si>
  <si>
    <t>http://pbs.twimg.com/profile_images/823204617429336064/Y6LqWWOt_normal.jpg</t>
  </si>
  <si>
    <t>http://pbs.twimg.com/profile_images/1685565403/image_normal.jpg</t>
  </si>
  <si>
    <t>http://pbs.twimg.com/profile_images/618975079699976193/IQ-LDI7k_normal.jpg</t>
  </si>
  <si>
    <t>http://pbs.twimg.com/profile_images/746059589146140672/ursN3OVD_normal.jpg</t>
  </si>
  <si>
    <t>http://pbs.twimg.com/profile_images/766012963857707008/mvtr7Nn4_normal.jpg</t>
  </si>
  <si>
    <t>http://pbs.twimg.com/profile_images/738910737783881728/IjvISBPE_normal.jpg</t>
  </si>
  <si>
    <t>http://pbs.twimg.com/profile_images/811648447833141248/cuq3DcOP_normal.jpg</t>
  </si>
  <si>
    <t>http://pbs.twimg.com/profile_images/750107433243021313/KfdU1ONk_normal.jpg</t>
  </si>
  <si>
    <t>http://pbs.twimg.com/profile_images/615696617165885440/JDbUuo9H_normal.jpg</t>
  </si>
  <si>
    <t>http://pbs.twimg.com/profile_images/822714806117363712/4Q-zC2vR_normal.jpg</t>
  </si>
  <si>
    <t>http://pbs.twimg.com/profile_images/791853213548843009/bHKT-T1Q_normal.jpg</t>
  </si>
  <si>
    <t>http://pbs.twimg.com/profile_images/497523262964764672/ok0gRsBU_normal.jpeg</t>
  </si>
  <si>
    <t>http://pbs.twimg.com/profile_images/520114874592923648/PTQIUm9q_normal.jpeg</t>
  </si>
  <si>
    <t>http://pbs.twimg.com/profile_images/634106561191804928/_LRZnGYI_normal.jpg</t>
  </si>
  <si>
    <t>http://pbs.twimg.com/profile_images/796323130323124224/H2aPOSsD_normal.jpg</t>
  </si>
  <si>
    <t>https://twitter.com/ksdy50</t>
  </si>
  <si>
    <t>https://twitter.com/disney</t>
  </si>
  <si>
    <t>https://twitter.com/starwars</t>
  </si>
  <si>
    <t>https://twitter.com/chris_jks</t>
  </si>
  <si>
    <t>https://twitter.com/anniv_or</t>
  </si>
  <si>
    <t>https://twitter.com/theshufflepod</t>
  </si>
  <si>
    <t>https://twitter.com/msleahcatherine</t>
  </si>
  <si>
    <t>https://twitter.com/abramsbooks</t>
  </si>
  <si>
    <t>https://twitter.com/kushins</t>
  </si>
  <si>
    <t>https://twitter.com/deciusx</t>
  </si>
  <si>
    <t>https://twitter.com/nerdevangelist</t>
  </si>
  <si>
    <t>https://twitter.com/randymartinez40</t>
  </si>
  <si>
    <t>https://twitter.com/fapprovednet</t>
  </si>
  <si>
    <t>https://twitter.com/danq8000</t>
  </si>
  <si>
    <t>https://twitter.com/eastarwars</t>
  </si>
  <si>
    <t>https://twitter.com/washingmachineo</t>
  </si>
  <si>
    <t>https://twitter.com/newhopegeorge</t>
  </si>
  <si>
    <t>https://twitter.com/jflores78</t>
  </si>
  <si>
    <t>https://twitter.com/brandonsalmon</t>
  </si>
  <si>
    <t>https://twitter.com/benshapiro</t>
  </si>
  <si>
    <t>https://twitter.com/evilgrapezmusic</t>
  </si>
  <si>
    <t>https://twitter.com/bad_robot</t>
  </si>
  <si>
    <t>https://twitter.com/youtube</t>
  </si>
  <si>
    <t>https://twitter.com/abcnews</t>
  </si>
  <si>
    <t>https://twitter.com/uberfacts</t>
  </si>
  <si>
    <t>https://twitter.com/hamillhimself</t>
  </si>
  <si>
    <t>https://twitter.com/disneystudios</t>
  </si>
  <si>
    <t>https://twitter.com/bradeyoung</t>
  </si>
  <si>
    <t>https://twitter.com/rianjohnson</t>
  </si>
  <si>
    <t>https://twitter.com/magicmikemovie</t>
  </si>
  <si>
    <t>https://twitter.com/cheree_radio</t>
  </si>
  <si>
    <t xml:space="preserve">ksdy50
</t>
  </si>
  <si>
    <t xml:space="preserve">disney
</t>
  </si>
  <si>
    <t xml:space="preserve">starwars
</t>
  </si>
  <si>
    <t xml:space="preserve">chris_jks
</t>
  </si>
  <si>
    <t xml:space="preserve">anniv_or
</t>
  </si>
  <si>
    <t xml:space="preserve">theshufflepod
</t>
  </si>
  <si>
    <t xml:space="preserve">msleahcatherine
</t>
  </si>
  <si>
    <t xml:space="preserve">abramsbooks
</t>
  </si>
  <si>
    <t xml:space="preserve">kushins
</t>
  </si>
  <si>
    <t xml:space="preserve">deciusx
</t>
  </si>
  <si>
    <t xml:space="preserve">nerdevangelist
</t>
  </si>
  <si>
    <t xml:space="preserve">randymartinez40
</t>
  </si>
  <si>
    <t xml:space="preserve">fapprovednet
</t>
  </si>
  <si>
    <t xml:space="preserve">danq8000
</t>
  </si>
  <si>
    <t xml:space="preserve">eastarwars
</t>
  </si>
  <si>
    <t xml:space="preserve">washingmachineo
</t>
  </si>
  <si>
    <t xml:space="preserve">newhopegeorge
</t>
  </si>
  <si>
    <t xml:space="preserve">jflores78
</t>
  </si>
  <si>
    <t xml:space="preserve">brandonsalmon
</t>
  </si>
  <si>
    <t xml:space="preserve">benshapiro
</t>
  </si>
  <si>
    <t xml:space="preserve">evilgrapezmusic
</t>
  </si>
  <si>
    <t xml:space="preserve">bad_robot
</t>
  </si>
  <si>
    <t xml:space="preserve">youtube
</t>
  </si>
  <si>
    <t xml:space="preserve">abcnews
</t>
  </si>
  <si>
    <t xml:space="preserve">uberfacts
</t>
  </si>
  <si>
    <t xml:space="preserve">hamillhimself
</t>
  </si>
  <si>
    <t xml:space="preserve">disneystudios
</t>
  </si>
  <si>
    <t xml:space="preserve">bradeyoung
</t>
  </si>
  <si>
    <t xml:space="preserve">rianjohnson
</t>
  </si>
  <si>
    <t xml:space="preserve">magicmikemovie
</t>
  </si>
  <si>
    <t xml:space="preserve">cheree_radio
</t>
  </si>
  <si>
    <t>&lt;?xml version="1.0" encoding="utf-8"?&gt;_x000D_
&lt;configuration&gt;_x000D_
  &lt;configSections&gt;_x000D_
    &lt;sectionGroup name="userSettings" type="System.Configuration.UserSettingsGroup, System, Version=2.0.0.0, Culture=neutral, PublicKeyToken=b77a5c561934e089"&gt;_x000D_
      &lt;section name="MergeDuplicateEdgesUserSettings" type="System.Configuration.ClientSettingsSection, System, Version=2.0.0.0, Culture=neutral, PublicKeyToken=b77a5c561934e089" allowExeDefinition="MachineToLocalUser" requirePermission="false" /&gt;_x000D_
      &lt;section name="ImportDataUserSettings"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 name="PlugInUserSettings" type="System.Configuration.ClientSettingsSection, System, Version=2.0.0.0, Culture=neutral, PublicKeyToken=b77a5c561934e089" allowExeDefinition="MachineToLocalUser" requirePermission="false" /&gt;_x000D_
    &lt;/sectionGroup&gt;_x000D_
  &lt;/configSections&gt;_x000D_
  &lt;userSettings&gt;_x000D_
    &lt;MergeDuplicateEdgesUserSettings&gt;_x000D_
      &lt;setting name="ThirdColumnNameForDuplicateDetection" serializeAs="String"&gt;_x000D_
        &lt;value&gt;Tweet&lt;/value&gt;_x000D_
      &lt;/setting&gt;_x000D_
      &lt;setting name="DeleteDuplicates" serializeAs="String"&gt;_x000D_
        &lt;value&gt;True&lt;/value&gt;_x000D_
      &lt;/setting&gt;_x000D_
      &lt;setting name="CountDuplicates" serializeAs="String"&gt;_x000D_
        &lt;value&gt;True&lt;/value&gt;_x000D_
      &lt;/setting&gt;_x000D_
    &lt;/MergeDuplicateEdgesUserSettings&gt;_x000D_
    &lt;ImportDataUserSettings&gt;_x000D_
      &lt;setting name="SaveImportDescription" serializeAs="String"&gt;_x000D_
        &lt;value&gt;False&lt;/value&gt;_x000D_
      &lt;/setting&gt;_x000D_
      &lt;setting name="AutomateAfterImport" serializeAs="String"&gt;_x000D_
        &lt;value&gt;False&lt;/value&gt;_x000D_
      &lt;/setting&gt;_x000D_
      &lt;setting name="ClearTablesBeforeImport" serializeAs="String"&gt;_x000D_
        &lt;value&gt;False&lt;/value&gt;_x000D_
      &lt;/setting&gt;_x000D_
    &lt;/ImportDataUserSettings&gt;_x000D_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&lt;setting name="NewWorkbookGraphDirectedness" serializeAs="String"&gt;_x000D_
        &lt;value&gt;Directed&lt;/value&gt;_x000D_
      &lt;/setting&gt;_x000D_
    &lt;/GeneralUserSettings4&gt;_x000D_
    &lt;GraphZoomAndScaleUserSettings&gt;_x000D_
      &lt;setting name="GraphScale" serializeAs="String"&gt;_x000D_
        &lt;value&gt;1&lt;/value&gt;_x000D_
      &lt;/setting&gt;_x000D_
    &lt;/GraphZoomAndScaleUserSettings&gt;_x000D_
    &lt;PlugInUserSettings&gt;_x000D_
      &lt;setting name="PlugInFolderPath" serializeAs="String"&gt;_x000D_
        &lt;value /&gt;_x000D_
      &lt;/setting&gt;_x000D_
    &lt;/PlugInUserSettings&gt;_x000D_
  &lt;/userSettings&gt;_x000D_
&lt;/configuration&gt;</t>
  </si>
  <si>
    <t>Edge Weight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</si>
</sst>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4"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charset val="1"/>
    </font>
    <font>
      <sz val="9"/>
      <color indexed="81"/>
      <name val="Tahoma"/>
      <family val="2"/>
    </font>
    <font>
      <sz val="9"/>
      <color indexed="81"/>
      <name val="Tahoma"/>
      <charset val="1"/>
    </font>
    <font>
      <sz val="11"/>
      <color theme="1"/>
      <name val="Calibri"/>
      <scheme val="minor"/>
    </font>
    <font>
      <b/>
      <sz val="9"/>
      <color indexed="81"/>
      <name val="Tahoma"/>
      <family val="2"/>
    </font>
    <font>
      <u/>
      <sz val="11"/>
      <color theme="10"/>
      <name val="Calibri"/>
      <family val="2"/>
      <scheme val="minor"/>
    </font>
  </fonts>
  <fills count="10">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12">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s>
  <cellStyleXfs count="10">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13" fillId="0" borderId="0" applyNumberFormat="0" applyFill="0" applyBorder="0" applyAlignment="0" applyProtection="0"/>
  </cellStyleXfs>
  <cellXfs count="122">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0" fillId="0" borderId="0" xfId="3" applyNumberFormat="1" applyFont="1"/>
    <xf numFmtId="0" fontId="0" fillId="5" borderId="1" xfId="4" applyNumberFormat="1" applyFont="1"/>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1" fontId="5" fillId="4" borderId="1" xfId="5" applyNumberFormat="1" applyAlignment="1"/>
    <xf numFmtId="167" fontId="5" fillId="4" borderId="1" xfId="5" applyNumberFormat="1" applyAlignment="1"/>
    <xf numFmtId="167" fontId="11" fillId="4" borderId="1" xfId="5" applyNumberFormat="1" applyFont="1" applyAlignment="1"/>
    <xf numFmtId="0" fontId="5" fillId="2" borderId="1" xfId="1" applyNumberFormat="1"/>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0" fontId="0" fillId="3" borderId="1" xfId="7" applyNumberFormat="1" applyFont="1"/>
    <xf numFmtId="4" fontId="11" fillId="9" borderId="5" xfId="0" applyNumberFormat="1" applyFont="1" applyFill="1" applyBorder="1"/>
    <xf numFmtId="0" fontId="11" fillId="9" borderId="6" xfId="0" applyNumberFormat="1" applyFont="1" applyFill="1" applyBorder="1"/>
    <xf numFmtId="0" fontId="11" fillId="9" borderId="5" xfId="0" applyNumberFormat="1" applyFont="1" applyFill="1" applyBorder="1"/>
    <xf numFmtId="49" fontId="0" fillId="0" borderId="0" xfId="3" applyNumberFormat="1" applyFont="1" applyAlignment="1"/>
    <xf numFmtId="0" fontId="0" fillId="5" borderId="1" xfId="4" applyNumberFormat="1" applyFont="1" applyAlignment="1"/>
    <xf numFmtId="164" fontId="0" fillId="5" borderId="1" xfId="4" applyNumberFormat="1" applyFont="1" applyAlignment="1"/>
    <xf numFmtId="0" fontId="11" fillId="5" borderId="1" xfId="4" applyNumberFormat="1" applyFont="1" applyAlignment="1"/>
    <xf numFmtId="1" fontId="0" fillId="5" borderId="1" xfId="4" applyNumberFormat="1" applyFont="1" applyAlignment="1"/>
    <xf numFmtId="49" fontId="6" fillId="6" borderId="1" xfId="6" applyNumberFormat="1" applyAlignment="1"/>
    <xf numFmtId="0" fontId="6" fillId="6" borderId="1" xfId="6" applyNumberFormat="1" applyAlignment="1"/>
    <xf numFmtId="0" fontId="0" fillId="2" borderId="1" xfId="1" applyNumberFormat="1" applyFont="1" applyAlignment="1"/>
    <xf numFmtId="0" fontId="0" fillId="0" borderId="0" xfId="2" applyNumberFormat="1" applyFont="1" applyAlignment="1"/>
    <xf numFmtId="164" fontId="0" fillId="3" borderId="1" xfId="7" applyNumberFormat="1" applyFont="1" applyAlignment="1"/>
    <xf numFmtId="165" fontId="0" fillId="3" borderId="1" xfId="7" applyNumberFormat="1" applyFont="1" applyAlignment="1"/>
    <xf numFmtId="0" fontId="0" fillId="3" borderId="1" xfId="7" applyNumberFormat="1" applyFont="1" applyAlignment="1"/>
    <xf numFmtId="166" fontId="0" fillId="3" borderId="1" xfId="7" applyNumberFormat="1" applyFont="1" applyAlignment="1"/>
    <xf numFmtId="0" fontId="11" fillId="2" borderId="1" xfId="1" applyNumberFormat="1" applyFont="1" applyAlignment="1"/>
    <xf numFmtId="0" fontId="0" fillId="0" borderId="0" xfId="0" applyAlignment="1"/>
    <xf numFmtId="0" fontId="0" fillId="0" borderId="0" xfId="0" applyFill="1" applyAlignment="1"/>
    <xf numFmtId="22" fontId="0" fillId="0" borderId="0" xfId="0" applyNumberFormat="1" applyAlignment="1"/>
    <xf numFmtId="22" fontId="0" fillId="0" borderId="0" xfId="0" applyNumberFormat="1" applyFill="1" applyAlignment="1"/>
    <xf numFmtId="0" fontId="13" fillId="0" borderId="0" xfId="9" applyFill="1" applyAlignment="1"/>
    <xf numFmtId="0" fontId="13" fillId="0" borderId="0" xfId="9" applyAlignment="1"/>
    <xf numFmtId="0" fontId="0" fillId="0" borderId="0" xfId="0" quotePrefix="1" applyAlignment="1"/>
    <xf numFmtId="0" fontId="0" fillId="0" borderId="0" xfId="0" quotePrefix="1" applyFill="1" applyAlignment="1"/>
    <xf numFmtId="1" fontId="11" fillId="4" borderId="1" xfId="5" applyNumberFormat="1" applyFont="1" applyAlignment="1"/>
    <xf numFmtId="49" fontId="0" fillId="0" borderId="0" xfId="3" applyNumberFormat="1" applyFont="1" applyBorder="1" applyAlignment="1"/>
    <xf numFmtId="0" fontId="0" fillId="5" borderId="11" xfId="4" applyNumberFormat="1" applyFont="1" applyBorder="1" applyAlignment="1"/>
    <xf numFmtId="164" fontId="0" fillId="5" borderId="11" xfId="4" applyNumberFormat="1" applyFont="1" applyBorder="1" applyAlignment="1"/>
    <xf numFmtId="1" fontId="0" fillId="5" borderId="11" xfId="4" applyNumberFormat="1" applyFont="1" applyBorder="1" applyAlignment="1"/>
    <xf numFmtId="49" fontId="6" fillId="6" borderId="11" xfId="6" applyNumberFormat="1" applyBorder="1" applyAlignment="1"/>
    <xf numFmtId="0" fontId="6" fillId="6" borderId="11" xfId="6" applyNumberFormat="1" applyBorder="1" applyAlignment="1"/>
    <xf numFmtId="164" fontId="0" fillId="3" borderId="11" xfId="7" applyNumberFormat="1" applyFont="1" applyBorder="1" applyAlignment="1"/>
    <xf numFmtId="165" fontId="0" fillId="3" borderId="11" xfId="7" applyNumberFormat="1" applyFont="1" applyBorder="1" applyAlignment="1"/>
    <xf numFmtId="0" fontId="0" fillId="3" borderId="11" xfId="7" applyNumberFormat="1" applyFont="1" applyBorder="1" applyAlignment="1"/>
    <xf numFmtId="166" fontId="0" fillId="3" borderId="11" xfId="7" applyNumberFormat="1" applyFont="1" applyBorder="1" applyAlignment="1"/>
    <xf numFmtId="1" fontId="11" fillId="4" borderId="11" xfId="5" applyNumberFormat="1" applyFont="1" applyBorder="1" applyAlignment="1"/>
    <xf numFmtId="167" fontId="11" fillId="4" borderId="11" xfId="5" applyNumberFormat="1" applyFont="1" applyBorder="1" applyAlignment="1"/>
    <xf numFmtId="167" fontId="5" fillId="4" borderId="11" xfId="5" applyNumberFormat="1" applyBorder="1" applyAlignment="1"/>
    <xf numFmtId="0" fontId="0" fillId="2" borderId="11" xfId="1" applyNumberFormat="1" applyFont="1" applyBorder="1" applyAlignment="1"/>
    <xf numFmtId="0" fontId="0" fillId="0" borderId="0" xfId="2" applyNumberFormat="1" applyFont="1" applyBorder="1" applyAlignment="1"/>
    <xf numFmtId="0" fontId="13" fillId="5" borderId="1" xfId="9" applyNumberFormat="1" applyFill="1" applyBorder="1" applyAlignment="1"/>
    <xf numFmtId="0" fontId="13" fillId="5" borderId="11" xfId="9" applyNumberFormat="1" applyFill="1" applyBorder="1" applyAlignment="1"/>
    <xf numFmtId="0" fontId="0" fillId="0" borderId="0" xfId="0" applyFill="1" applyBorder="1" applyAlignment="1"/>
    <xf numFmtId="22" fontId="0" fillId="0" borderId="0" xfId="0" applyNumberFormat="1" applyFill="1" applyBorder="1" applyAlignment="1"/>
    <xf numFmtId="0" fontId="13" fillId="0" borderId="0" xfId="9" applyFill="1" applyBorder="1" applyAlignment="1"/>
    <xf numFmtId="0" fontId="0" fillId="0" borderId="0" xfId="0" quotePrefix="1" applyFill="1" applyBorder="1" applyAlignment="1"/>
    <xf numFmtId="1" fontId="0" fillId="5" borderId="1" xfId="4" applyNumberFormat="1" applyFont="1" applyBorder="1" applyAlignment="1"/>
    <xf numFmtId="0" fontId="0" fillId="5" borderId="1" xfId="4" applyNumberFormat="1" applyFont="1" applyBorder="1" applyAlignment="1"/>
    <xf numFmtId="0" fontId="6" fillId="6" borderId="1" xfId="6" applyNumberFormat="1" applyBorder="1" applyAlignment="1"/>
    <xf numFmtId="164" fontId="0" fillId="3" borderId="1" xfId="7" applyNumberFormat="1" applyFont="1" applyBorder="1" applyAlignment="1"/>
    <xf numFmtId="164" fontId="0" fillId="5" borderId="1" xfId="4" applyNumberFormat="1" applyFont="1" applyBorder="1" applyAlignment="1"/>
    <xf numFmtId="0" fontId="11" fillId="5" borderId="1" xfId="4" applyNumberFormat="1" applyFont="1" applyBorder="1" applyAlignment="1"/>
    <xf numFmtId="49" fontId="6" fillId="6" borderId="1" xfId="6" applyNumberFormat="1" applyBorder="1" applyAlignment="1"/>
    <xf numFmtId="0" fontId="5" fillId="4" borderId="1" xfId="5" applyNumberFormat="1" applyBorder="1" applyAlignment="1"/>
    <xf numFmtId="0" fontId="11" fillId="2" borderId="1" xfId="1" applyNumberFormat="1" applyFont="1" applyBorder="1" applyAlignment="1"/>
  </cellXfs>
  <cellStyles count="10">
    <cellStyle name="Hyperlink" xfId="9" builtinId="8"/>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s>
  <dxfs count="157">
    <dxf>
      <numFmt numFmtId="30" formatCode="@"/>
      <alignment horizontal="general" vertical="bottom" textRotation="0" wrapText="0" indent="0" justifyLastLine="0" shrinkToFit="0" readingOrder="0"/>
    </dxf>
    <dxf>
      <numFmt numFmtId="164" formatCode="0.0"/>
      <alignment horizontal="general" vertical="bottom" textRotation="0" wrapText="0" indent="0" justifyLastLine="0" shrinkToFit="0" readingOrder="0"/>
      <border outline="0">
        <left style="thin">
          <color theme="0"/>
        </left>
      </border>
    </dxf>
    <dxf>
      <numFmt numFmtId="0" formatCode="General"/>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border outline="0">
        <left style="thin">
          <color theme="0"/>
        </left>
      </border>
    </dxf>
    <dxf>
      <numFmt numFmtId="1" formatCode="0"/>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numFmt numFmtId="166" formatCode="#,##0.000"/>
      <alignment horizontal="general" vertical="bottom" textRotation="0" wrapText="0" indent="0" justifyLastLine="0" shrinkToFit="0" readingOrder="0"/>
    </dxf>
    <dxf>
      <numFmt numFmtId="166" formatCode="#,##0.00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165" formatCode="#,##0.0"/>
      <alignment horizontal="general" vertical="bottom" textRotation="0" wrapText="0" indent="0" justifyLastLine="0" shrinkToFit="0" readingOrder="0"/>
    </dxf>
    <dxf>
      <numFmt numFmtId="165" formatCode="#,##0.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164" formatCode="0.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0" indent="0" justifyLastLine="0" shrinkToFit="0" readingOrder="0"/>
    </dxf>
    <dxf>
      <numFmt numFmtId="164" formatCode="0.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dxf>
    <dxf>
      <numFmt numFmtId="30" formatCode="@"/>
    </dxf>
    <dxf>
      <numFmt numFmtId="30" formatCode="@"/>
    </dxf>
    <dxf>
      <numFmt numFmtId="30" formatCode="@"/>
    </dxf>
    <dxf>
      <numFmt numFmtId="30" formatCode="@"/>
    </dxf>
    <dxf>
      <numFmt numFmtId="167" formatCode="0.000"/>
    </dxf>
    <dxf>
      <numFmt numFmtId="167" formatCode="0.00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0" formatCode="General"/>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dxf>
    <dxf>
      <numFmt numFmtId="0" formatCode="General"/>
    </dxf>
    <dxf>
      <numFmt numFmtId="0" formatCode="General"/>
    </dxf>
    <dxf>
      <numFmt numFmtId="30" formatCode="@"/>
    </dxf>
    <dxf>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56"/>
      <tableStyleElement type="headerRow" dxfId="155"/>
    </tableStyle>
    <tableStyle name="NodeXL Table" pivot="0" count="1">
      <tableStyleElement type="headerRow" dxfId="15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0</c:v>
                </c:pt>
              </c:strCache>
            </c:strRef>
          </c:tx>
          <c:spPr>
            <a:solidFill>
              <a:schemeClr val="accent1"/>
            </a:solidFill>
          </c:spPr>
          <c:invertIfNegative val="0"/>
          <c:cat>
            <c:numRef>
              <c:f>'Overall Metrics'!$D$2:$D$57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Metrics'!$E$2:$E$57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8E7A-42FC-B63C-020D6F913AE1}"/>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6D7F-4105-9352-ED5E0EA4E587}"/>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24E8-408B-A23F-56EF9F40FDA3}"/>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0</c:v>
                </c:pt>
              </c:strCache>
            </c:strRef>
          </c:tx>
          <c:spPr>
            <a:solidFill>
              <a:schemeClr val="accent1"/>
            </a:solidFill>
          </c:spPr>
          <c:invertIfNegative val="0"/>
          <c:cat>
            <c:numRef>
              <c:f>'Overall Metrics'!$J$2:$J$57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Metrics'!$K$2:$K$57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D261-4433-B150-BF817B51D819}"/>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0</c:v>
                </c:pt>
              </c:strCache>
            </c:strRef>
          </c:tx>
          <c:spPr>
            <a:solidFill>
              <a:schemeClr val="accent1"/>
            </a:solidFill>
          </c:spPr>
          <c:invertIfNegative val="0"/>
          <c:cat>
            <c:numRef>
              <c:f>'Overall Metrics'!$L$2:$L$57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Metrics'!$M$2:$M$57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57F5-49CE-8652-EA5BFF2F98D3}"/>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0</c:v>
                </c:pt>
              </c:strCache>
            </c:strRef>
          </c:tx>
          <c:spPr>
            <a:solidFill>
              <a:schemeClr val="accent1"/>
            </a:solidFill>
          </c:spPr>
          <c:invertIfNegative val="0"/>
          <c:cat>
            <c:numRef>
              <c:f>'Overall Metrics'!$N$2:$N$57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Metrics'!$O$2:$O$57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3CA3-4861-B0DD-785FF8D292B8}"/>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0</c:v>
                </c:pt>
              </c:strCache>
            </c:strRef>
          </c:tx>
          <c:spPr>
            <a:solidFill>
              <a:schemeClr val="accent1"/>
            </a:solidFill>
          </c:spPr>
          <c:invertIfNegative val="0"/>
          <c:cat>
            <c:numRef>
              <c:f>'Overall Metrics'!$R$2:$R$57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Metrics'!$S$2:$S$57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D72E-4782-BE2D-EBAAFB5D238E}"/>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0</c:v>
                </c:pt>
              </c:strCache>
            </c:strRef>
          </c:tx>
          <c:spPr>
            <a:solidFill>
              <a:schemeClr val="accent1"/>
            </a:solidFill>
          </c:spPr>
          <c:invertIfNegative val="0"/>
          <c:cat>
            <c:numRef>
              <c:f>'Overall Metrics'!$R$2:$R$57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Metrics'!$Q$2:$Q$57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2555-4F42-A7B9-7CD6C3B00D2A}"/>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E3B8-4074-85B6-7DE206AB30E7}"/>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AX262" totalsRowShown="0" headerRowDxfId="153" dataDxfId="52">
  <autoFilter ref="A2:AX262"/>
  <tableColumns count="50">
    <tableColumn id="1" name="Vertex 1" dataDxfId="102" dataCellStyle="NodeXL Required"/>
    <tableColumn id="2" name="Vertex 2" dataDxfId="101" dataCellStyle="NodeXL Required"/>
    <tableColumn id="3" name="Color" dataDxfId="100" dataCellStyle="NodeXL Visual Property"/>
    <tableColumn id="4" name="Width" dataDxfId="99" dataCellStyle="NodeXL Visual Property"/>
    <tableColumn id="11" name="Style" dataDxfId="98" dataCellStyle="NodeXL Visual Property"/>
    <tableColumn id="5" name="Opacity" dataDxfId="97" dataCellStyle="NodeXL Visual Property"/>
    <tableColumn id="6" name="Visibility" dataDxfId="96" dataCellStyle="NodeXL Visual Property"/>
    <tableColumn id="10" name="Label" dataDxfId="95" dataCellStyle="NodeXL Label"/>
    <tableColumn id="12" name="Label Text Color" dataDxfId="94" dataCellStyle="NodeXL Label"/>
    <tableColumn id="13" name="Label Font Size" dataDxfId="93" dataCellStyle="NodeXL Label"/>
    <tableColumn id="14" name="Reciprocated?" dataDxfId="92" dataCellStyle="NodeXL Graph Metric"/>
    <tableColumn id="7" name="ID" dataDxfId="91" dataCellStyle="NodeXL Do Not Edit"/>
    <tableColumn id="9" name="Dynamic Filter" dataDxfId="90" dataCellStyle="NodeXL Do Not Edit"/>
    <tableColumn id="8" name="Add Your Own Columns Here" dataDxfId="89" dataCellStyle="NodeXL Other Column"/>
    <tableColumn id="15" name="Relationship" dataDxfId="88" dataCellStyle="Normal"/>
    <tableColumn id="16" name="Relationship Date (UTC)" dataDxfId="87" dataCellStyle="Normal"/>
    <tableColumn id="17" name="Tweet" dataDxfId="86" dataCellStyle="Normal"/>
    <tableColumn id="18" name="URLs in Tweet" dataDxfId="85" dataCellStyle="Normal"/>
    <tableColumn id="19" name="Domains in Tweet" dataDxfId="84" dataCellStyle="Normal"/>
    <tableColumn id="20" name="Hashtags in Tweet" dataDxfId="83" dataCellStyle="Normal"/>
    <tableColumn id="21" name="Tweet Date (UTC)" dataDxfId="82" dataCellStyle="Normal"/>
    <tableColumn id="22" name="Twitter Page for Tweet" dataDxfId="81" dataCellStyle="Normal"/>
    <tableColumn id="23" name="Latitude" dataDxfId="80" dataCellStyle="Normal"/>
    <tableColumn id="24" name="Longitude" dataDxfId="79" dataCellStyle="Normal"/>
    <tableColumn id="25" name="Imported ID" dataDxfId="78" dataCellStyle="Normal"/>
    <tableColumn id="26" name="In-Reply-To Tweet ID" dataDxfId="77" dataCellStyle="Normal"/>
    <tableColumn id="27" name="Favorited" dataDxfId="76" dataCellStyle="Normal"/>
    <tableColumn id="28" name="Favorite Count" dataDxfId="75" dataCellStyle="Normal"/>
    <tableColumn id="29" name="In-Reply-To User ID" dataDxfId="74" dataCellStyle="Normal"/>
    <tableColumn id="30" name="Is Quote Status" dataDxfId="73" dataCellStyle="Normal"/>
    <tableColumn id="31" name="Language" dataDxfId="72" dataCellStyle="Normal"/>
    <tableColumn id="32" name="Possibly Sensitive" dataDxfId="71" dataCellStyle="Normal"/>
    <tableColumn id="33" name="Quoted Status ID" dataDxfId="70" dataCellStyle="Normal"/>
    <tableColumn id="34" name="Retweeted" dataDxfId="69" dataCellStyle="Normal"/>
    <tableColumn id="35" name="Retweet Count" dataDxfId="68" dataCellStyle="Normal"/>
    <tableColumn id="36" name="Retweet ID" dataDxfId="67" dataCellStyle="Normal"/>
    <tableColumn id="37" name="Source" dataDxfId="66" dataCellStyle="Normal"/>
    <tableColumn id="38" name="Truncated" dataDxfId="65" dataCellStyle="Normal"/>
    <tableColumn id="39" name="Unified Twitter ID" dataDxfId="64" dataCellStyle="Normal"/>
    <tableColumn id="40" name="Added By Extended Analysis" dataDxfId="63" dataCellStyle="Normal"/>
    <tableColumn id="41" name="Corrected By Extended Analysis" dataDxfId="62" dataCellStyle="Normal"/>
    <tableColumn id="42" name="Place Bounding Box" dataDxfId="61" dataCellStyle="Normal"/>
    <tableColumn id="43" name="Place Country" dataDxfId="60" dataCellStyle="Normal"/>
    <tableColumn id="44" name="Place Country Code" dataDxfId="59" dataCellStyle="Normal"/>
    <tableColumn id="45" name="Place Full Name" dataDxfId="58" dataCellStyle="Normal"/>
    <tableColumn id="46" name="Place ID" dataDxfId="57" dataCellStyle="Normal"/>
    <tableColumn id="47" name="Place Name" dataDxfId="56" dataCellStyle="Normal"/>
    <tableColumn id="48" name="Place Type" dataDxfId="55" dataCellStyle="Normal"/>
    <tableColumn id="49" name="Place URL" dataDxfId="54" dataCellStyle="Normal"/>
    <tableColumn id="50" name="Edge Weight" dataDxfId="53" dataCellStyle="Normal"/>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103">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2.xml><?xml version="1.0" encoding="utf-8"?>
<table xmlns="http://schemas.openxmlformats.org/spreadsheetml/2006/main" id="2" name="Vertices" displayName="Vertices" ref="A2:AY184" totalsRowShown="0" headerRowDxfId="152" dataDxfId="29">
  <autoFilter ref="A2:AY184"/>
  <tableColumns count="51">
    <tableColumn id="1" name="Vertex" dataDxfId="51" dataCellStyle="NodeXL Required"/>
    <tableColumn id="2" name="Color" dataDxfId="50" dataCellStyle="NodeXL Visual Property"/>
    <tableColumn id="5" name="Shape" dataDxfId="49" dataCellStyle="NodeXL Visual Property"/>
    <tableColumn id="6" name="Size" dataDxfId="48" dataCellStyle="NodeXL Visual Property"/>
    <tableColumn id="4" name="Opacity" dataDxfId="9" dataCellStyle="NodeXL Visual Property"/>
    <tableColumn id="7" name="Image File" dataDxfId="7" dataCellStyle="NodeXL Visual Property"/>
    <tableColumn id="3" name="Visibility" dataDxfId="8" dataCellStyle="NodeXL Visual Property"/>
    <tableColumn id="10" name="Label" dataDxfId="47" dataCellStyle="NodeXL Label"/>
    <tableColumn id="16" name="Label Fill Color" dataDxfId="46" dataCellStyle="NodeXL Label"/>
    <tableColumn id="9" name="Label Position" dataDxfId="2" dataCellStyle="NodeXL Label"/>
    <tableColumn id="8" name="Tooltip" dataDxfId="0" dataCellStyle="NodeXL Label"/>
    <tableColumn id="18" name="Layout Order" dataDxfId="1" dataCellStyle="NodeXL Layout"/>
    <tableColumn id="13" name="X" dataDxfId="45" dataCellStyle="NodeXL Layout"/>
    <tableColumn id="14" name="Y" dataDxfId="44" dataCellStyle="NodeXL Layout"/>
    <tableColumn id="12" name="Locked?" dataDxfId="43" dataCellStyle="NodeXL Layout"/>
    <tableColumn id="19" name="Polar R" dataDxfId="42" dataCellStyle="NodeXL Layout"/>
    <tableColumn id="20" name="Polar Angle" dataDxfId="41" dataCellStyle="NodeXL Layout"/>
    <tableColumn id="21" name="Degree" dataDxfId="40" dataCellStyle="NodeXL Graph Metric"/>
    <tableColumn id="22" name="In-Degree" dataDxfId="39" dataCellStyle="NodeXL Graph Metric"/>
    <tableColumn id="23" name="Out-Degree" dataDxfId="38" dataCellStyle="NodeXL Graph Metric"/>
    <tableColumn id="24" name="Betweenness Centrality" dataDxfId="37" dataCellStyle="NodeXL Graph Metric"/>
    <tableColumn id="25" name="Closeness Centrality" dataDxfId="36" dataCellStyle="NodeXL Graph Metric"/>
    <tableColumn id="26" name="Eigenvector Centrality" dataDxfId="35" dataCellStyle="NodeXL Graph Metric"/>
    <tableColumn id="15" name="PageRank" dataDxfId="34" dataCellStyle="NodeXL Graph Metric"/>
    <tableColumn id="27" name="Clustering Coefficient" dataDxfId="33" dataCellStyle="NodeXL Graph Metric"/>
    <tableColumn id="29" name="Reciprocated Vertex Pair Ratio" dataDxfId="32" dataCellStyle="NodeXL Graph Metric"/>
    <tableColumn id="11" name="ID" dataDxfId="31" dataCellStyle="NodeXL Do Not Edit"/>
    <tableColumn id="28" name="Dynamic Filter" dataDxfId="30" dataCellStyle="NodeXL Do Not Edit"/>
    <tableColumn id="17" name="Add Your Own Columns Here" dataDxfId="28" dataCellStyle="NodeXL Other Column"/>
    <tableColumn id="30" name="Name" dataDxfId="27" dataCellStyle="Normal"/>
    <tableColumn id="31" name="Followed" dataDxfId="26" dataCellStyle="Normal"/>
    <tableColumn id="32" name="Followers" dataDxfId="25" dataCellStyle="Normal"/>
    <tableColumn id="33" name="Tweets" dataDxfId="24" dataCellStyle="Normal"/>
    <tableColumn id="34" name="Favorites" dataDxfId="23" dataCellStyle="Normal"/>
    <tableColumn id="35" name="Time Zone UTC Offset (Seconds)" dataDxfId="22" dataCellStyle="Normal"/>
    <tableColumn id="36" name="Description" dataDxfId="21" dataCellStyle="Normal"/>
    <tableColumn id="37" name="Location" dataDxfId="20" dataCellStyle="Normal"/>
    <tableColumn id="38" name="Web" dataDxfId="19" dataCellStyle="Normal"/>
    <tableColumn id="39" name="Time Zone" dataDxfId="18" dataCellStyle="Normal"/>
    <tableColumn id="40" name="Joined Twitter Date (UTC)" dataDxfId="17" dataCellStyle="Normal"/>
    <tableColumn id="41" name="Profile Banner Url" dataDxfId="16" dataCellStyle="Normal"/>
    <tableColumn id="42" name="Default Profile" dataDxfId="15" dataCellStyle="Normal"/>
    <tableColumn id="43" name="Default Profile Image" dataDxfId="14" dataCellStyle="Normal"/>
    <tableColumn id="44" name="Geo Enabled" dataDxfId="13" dataCellStyle="Normal"/>
    <tableColumn id="45" name="Language" dataDxfId="12" dataCellStyle="Normal"/>
    <tableColumn id="46" name="Listed Count" dataDxfId="11" dataCellStyle="Normal"/>
    <tableColumn id="47" name="Profile Background Image Url" dataDxfId="10" dataCellStyle="Normal"/>
    <tableColumn id="48" name="Verified" dataDxfId="6" dataCellStyle="Normal"/>
    <tableColumn id="49" name="Custom Menu Item Text" dataDxfId="5" dataCellStyle="Normal"/>
    <tableColumn id="50" name="Custom Menu Item Action" dataDxfId="4" dataCellStyle="Normal"/>
    <tableColumn id="51" name="Tweeted Search Term?" dataDxfId="3" dataCellStyle="Normal"/>
  </tableColumns>
  <tableStyleInfo name="NodeXL Table" showFirstColumn="0" showLastColumn="0" showRowStripes="0" showColumnStripes="0"/>
</table>
</file>

<file path=xl/tables/table3.xml><?xml version="1.0" encoding="utf-8"?>
<table xmlns="http://schemas.openxmlformats.org/spreadsheetml/2006/main" id="4" name="Groups" displayName="Groups" ref="A2:X3" insertRow="1" totalsRowShown="0" headerRowDxfId="151">
  <autoFilter ref="A2:X3"/>
  <tableColumns count="24">
    <tableColumn id="1" name="Group" dataDxfId="150" dataCellStyle="NodeXL Required"/>
    <tableColumn id="2" name="Vertex Color" dataDxfId="149" dataCellStyle="NodeXL Visual Property"/>
    <tableColumn id="3" name="Vertex Shape" dataDxfId="148" dataCellStyle="NodeXL Visual Property"/>
    <tableColumn id="22" name="Visibility" dataDxfId="147" dataCellStyle="NodeXL Visual Property"/>
    <tableColumn id="4" name="Collapsed?" dataCellStyle="NodeXL Visual Property"/>
    <tableColumn id="18" name="Label" dataDxfId="146" dataCellStyle="NodeXL Label"/>
    <tableColumn id="20" name="Collapsed X" dataCellStyle="NodeXL Layout"/>
    <tableColumn id="21" name="Collapsed Y" dataCellStyle="NodeXL Layout"/>
    <tableColumn id="6" name="ID" dataDxfId="145" dataCellStyle="NodeXL Do Not Edit"/>
    <tableColumn id="19" name="Collapsed Properties" dataDxfId="144" dataCellStyle="NodeXL Do Not Edit"/>
    <tableColumn id="5" name="Vertices" dataDxfId="143" dataCellStyle="NodeXL Graph Metric"/>
    <tableColumn id="7" name="Unique Edges" dataDxfId="142" dataCellStyle="NodeXL Graph Metric"/>
    <tableColumn id="8" name="Edges With Duplicates" dataDxfId="141" dataCellStyle="NodeXL Graph Metric"/>
    <tableColumn id="9" name="Total Edges" dataDxfId="140" dataCellStyle="NodeXL Graph Metric"/>
    <tableColumn id="10" name="Self-Loops" dataDxfId="139" dataCellStyle="NodeXL Graph Metric"/>
    <tableColumn id="24" name="Reciprocated Vertex Pair Ratio" dataDxfId="138" dataCellStyle="NodeXL Graph Metric"/>
    <tableColumn id="25" name="Reciprocated Edge Ratio" dataDxfId="137" dataCellStyle="NodeXL Graph Metric"/>
    <tableColumn id="11" name="Connected Components" dataDxfId="136" dataCellStyle="NodeXL Graph Metric"/>
    <tableColumn id="12" name="Single-Vertex Connected Components" dataDxfId="135" dataCellStyle="NodeXL Graph Metric"/>
    <tableColumn id="13" name="Maximum Vertices in a Connected Component" dataDxfId="134" dataCellStyle="NodeXL Graph Metric"/>
    <tableColumn id="14" name="Maximum Edges in a Connected Component" dataDxfId="133" dataCellStyle="NodeXL Graph Metric"/>
    <tableColumn id="15" name="Maximum Geodesic Distance (Diameter)" dataDxfId="132" dataCellStyle="NodeXL Graph Metric"/>
    <tableColumn id="16" name="Average Geodesic Distance" dataDxfId="131" dataCellStyle="NodeXL Graph Metric"/>
    <tableColumn id="17" name="Graph Density" dataDxfId="130"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2" totalsRowShown="0" headerRowDxfId="129" dataDxfId="128">
  <autoFilter ref="A1:C2"/>
  <tableColumns count="3">
    <tableColumn id="1" name="Group" dataDxfId="127"/>
    <tableColumn id="2" name="Vertex" dataDxfId="126"/>
    <tableColumn id="3" name="Vertex ID" dataDxfId="125"/>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 insertRow="1" totalsRowShown="0" dataCellStyle="NodeXL Graph Metric">
  <autoFilter ref="A1:B2"/>
  <tableColumns count="2">
    <tableColumn id="1" name="Graph Metric" dataDxfId="124" dataCellStyle="NodeXL Graph Metric"/>
    <tableColumn id="2" name="Value" dataDxfId="123"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122"/>
    <tableColumn id="2" name="Degree Frequency" dataDxfId="121">
      <calculatedColumnFormula>COUNTIF(Vertices[Degree], "&gt;= " &amp; D2) - COUNTIF(Vertices[Degree], "&gt;=" &amp; D3)</calculatedColumnFormula>
    </tableColumn>
    <tableColumn id="3" name="In-Degree Bin" dataDxfId="120"/>
    <tableColumn id="4" name="In-Degree Frequency" dataDxfId="119">
      <calculatedColumnFormula>COUNTIF(Vertices[In-Degree], "&gt;= " &amp; F2) - COUNTIF(Vertices[In-Degree], "&gt;=" &amp; F3)</calculatedColumnFormula>
    </tableColumn>
    <tableColumn id="5" name="Out-Degree Bin" dataDxfId="118"/>
    <tableColumn id="6" name="Out-Degree Frequency" dataDxfId="117">
      <calculatedColumnFormula>COUNTIF(Vertices[Out-Degree], "&gt;= " &amp; H2) - COUNTIF(Vertices[Out-Degree], "&gt;=" &amp; H3)</calculatedColumnFormula>
    </tableColumn>
    <tableColumn id="7" name="Betweenness Centrality Bin" dataDxfId="116"/>
    <tableColumn id="8" name="Betweenness Centrality Frequency" dataDxfId="115">
      <calculatedColumnFormula>COUNTIF(Vertices[Betweenness Centrality], "&gt;= " &amp; J2) - COUNTIF(Vertices[Betweenness Centrality], "&gt;=" &amp; J3)</calculatedColumnFormula>
    </tableColumn>
    <tableColumn id="9" name="Closeness Centrality Bin" dataDxfId="114"/>
    <tableColumn id="10" name="Closeness Centrality Frequency" dataDxfId="113">
      <calculatedColumnFormula>COUNTIF(Vertices[Closeness Centrality], "&gt;= " &amp; L2) - COUNTIF(Vertices[Closeness Centrality], "&gt;=" &amp; L3)</calculatedColumnFormula>
    </tableColumn>
    <tableColumn id="11" name="Eigenvector Centrality Bin" dataDxfId="112"/>
    <tableColumn id="12" name="Eigenvector Centrality Frequency" dataDxfId="111">
      <calculatedColumnFormula>COUNTIF(Vertices[Eigenvector Centrality], "&gt;= " &amp; N2) - COUNTIF(Vertices[Eigenvector Centrality], "&gt;=" &amp; N3)</calculatedColumnFormula>
    </tableColumn>
    <tableColumn id="18" name="PageRank Bin" dataDxfId="110"/>
    <tableColumn id="17" name="PageRank Frequency" dataDxfId="109">
      <calculatedColumnFormula>COUNTIF(Vertices[Eigenvector Centrality], "&gt;= " &amp; P2) - COUNTIF(Vertices[Eigenvector Centrality], "&gt;=" &amp; P3)</calculatedColumnFormula>
    </tableColumn>
    <tableColumn id="13" name="Clustering Coefficient Bin" dataDxfId="108"/>
    <tableColumn id="14" name="Clustering Coefficient Frequency" dataDxfId="107">
      <calculatedColumnFormula>COUNTIF(Vertices[Clustering Coefficient], "&gt;= " &amp; R2) - COUNTIF(Vertices[Clustering Coefficient], "&gt;=" &amp; R3)</calculatedColumnFormula>
    </tableColumn>
    <tableColumn id="15" name="Dynamic Filter Bin" dataDxfId="106"/>
    <tableColumn id="16" name="Dynamic Filter Frequency" dataDxfId="105">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2" insertRow="1" totalsRowShown="0" dataCellStyle="NodeXL Graph Metric">
  <autoFilter ref="A41:B42"/>
  <tableColumns count="2">
    <tableColumn id="1" name="Readability Metric" dataCellStyle="NodeXL Graph Metric"/>
    <tableColumn id="2" name="Value" dataCellStyle="NodeXL Graph Metric"/>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8" totalsRowShown="0" headerRowDxfId="104">
  <autoFilter ref="J1:K8"/>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twitter.com/" TargetMode="External"/><Relationship Id="rId299" Type="http://schemas.openxmlformats.org/officeDocument/2006/relationships/hyperlink" Target="https://twitter.com/" TargetMode="External"/><Relationship Id="rId21" Type="http://schemas.openxmlformats.org/officeDocument/2006/relationships/hyperlink" Target="https://www.etsy.com/shop/StarWarsToysArt/updates/8860425?social_invites=1&amp;si_uuid=8b4c6bc6-fa66-4e13-ad39-eb6e25b07e0a&amp;user_id=68277240&amp;si_time=1484841882&amp;si_page=ui.shopshare.post.PostActivity&amp;si_trigger=ss&amp;si_object_id=8860425&amp;platform=android" TargetMode="External"/><Relationship Id="rId63" Type="http://schemas.openxmlformats.org/officeDocument/2006/relationships/hyperlink" Target="http://www.iconichipster.com/sharp-japan-release-star-wars-themed-smartphones-better-iphone-galaxy/?utm_source=ReviveOldPost&amp;utm_medium=social&amp;utm_campaign=ReviveOldPost" TargetMode="External"/><Relationship Id="rId159" Type="http://schemas.openxmlformats.org/officeDocument/2006/relationships/hyperlink" Target="https://twitter.com/" TargetMode="External"/><Relationship Id="rId324" Type="http://schemas.openxmlformats.org/officeDocument/2006/relationships/hyperlink" Target="https://twitter.com/" TargetMode="External"/><Relationship Id="rId366" Type="http://schemas.openxmlformats.org/officeDocument/2006/relationships/hyperlink" Target="https://twitter.com/" TargetMode="External"/><Relationship Id="rId170" Type="http://schemas.openxmlformats.org/officeDocument/2006/relationships/hyperlink" Target="https://twitter.com/" TargetMode="External"/><Relationship Id="rId226" Type="http://schemas.openxmlformats.org/officeDocument/2006/relationships/hyperlink" Target="https://twitter.com/" TargetMode="External"/><Relationship Id="rId268" Type="http://schemas.openxmlformats.org/officeDocument/2006/relationships/hyperlink" Target="https://twitter.com/" TargetMode="External"/><Relationship Id="rId32" Type="http://schemas.openxmlformats.org/officeDocument/2006/relationships/hyperlink" Target="https://bouncedeals.com/collections/star-wars/products/warm-fleece-hooded-star-wars-bathrobes-in-jedi-and-sith-designs-two-sizes-with-free-shipping" TargetMode="External"/><Relationship Id="rId74" Type="http://schemas.openxmlformats.org/officeDocument/2006/relationships/hyperlink" Target="https://twitter.com/i/web/status/823640732045033472" TargetMode="External"/><Relationship Id="rId128" Type="http://schemas.openxmlformats.org/officeDocument/2006/relationships/hyperlink" Target="https://twitter.com/" TargetMode="External"/><Relationship Id="rId335" Type="http://schemas.openxmlformats.org/officeDocument/2006/relationships/hyperlink" Target="https://twitter.com/" TargetMode="External"/><Relationship Id="rId377" Type="http://schemas.openxmlformats.org/officeDocument/2006/relationships/hyperlink" Target="https://twitter.com/" TargetMode="External"/><Relationship Id="rId5" Type="http://schemas.openxmlformats.org/officeDocument/2006/relationships/hyperlink" Target="http://www.froot.nl/posttype/froot/zo-maak-je-van-een-gewone-ikea-lamp-een-star-wars-death-star-lamp/" TargetMode="External"/><Relationship Id="rId181" Type="http://schemas.openxmlformats.org/officeDocument/2006/relationships/hyperlink" Target="https://twitter.com/" TargetMode="External"/><Relationship Id="rId237" Type="http://schemas.openxmlformats.org/officeDocument/2006/relationships/hyperlink" Target="https://twitter.com/" TargetMode="External"/><Relationship Id="rId279" Type="http://schemas.openxmlformats.org/officeDocument/2006/relationships/hyperlink" Target="https://twitter.com/" TargetMode="External"/><Relationship Id="rId43" Type="http://schemas.openxmlformats.org/officeDocument/2006/relationships/hyperlink" Target="http://www.starwars.com/news/the-official-title-for-star-wars-episode-viii-revealed?cmp=smc%7C785924754" TargetMode="External"/><Relationship Id="rId139" Type="http://schemas.openxmlformats.org/officeDocument/2006/relationships/hyperlink" Target="https://twitter.com/" TargetMode="External"/><Relationship Id="rId290" Type="http://schemas.openxmlformats.org/officeDocument/2006/relationships/hyperlink" Target="https://twitter.com/" TargetMode="External"/><Relationship Id="rId304" Type="http://schemas.openxmlformats.org/officeDocument/2006/relationships/hyperlink" Target="https://api.twitter.com/1.1/geo/id/c3f37afa9efcf94b.json" TargetMode="External"/><Relationship Id="rId346" Type="http://schemas.openxmlformats.org/officeDocument/2006/relationships/hyperlink" Target="https://twitter.com/" TargetMode="External"/><Relationship Id="rId388" Type="http://schemas.openxmlformats.org/officeDocument/2006/relationships/hyperlink" Target="https://twitter.com/" TargetMode="External"/><Relationship Id="rId85" Type="http://schemas.openxmlformats.org/officeDocument/2006/relationships/hyperlink" Target="https://bouncedeals.com/collections/star-wars/products/warm-fleece-hooded-star-wars-bathrobes-in-jedi-and-sith-designs-two-sizes-with-free-shipping" TargetMode="External"/><Relationship Id="rId150" Type="http://schemas.openxmlformats.org/officeDocument/2006/relationships/hyperlink" Target="https://twitter.com/" TargetMode="External"/><Relationship Id="rId192" Type="http://schemas.openxmlformats.org/officeDocument/2006/relationships/hyperlink" Target="https://twitter.com/" TargetMode="External"/><Relationship Id="rId206" Type="http://schemas.openxmlformats.org/officeDocument/2006/relationships/hyperlink" Target="https://twitter.com/" TargetMode="External"/><Relationship Id="rId248" Type="http://schemas.openxmlformats.org/officeDocument/2006/relationships/hyperlink" Target="https://twitter.com/" TargetMode="External"/><Relationship Id="rId12" Type="http://schemas.openxmlformats.org/officeDocument/2006/relationships/hyperlink" Target="http://entertain-o-rama.com/9-reasons-the-jedi-are-actually-the-bad-guys-in-star-wars-1/" TargetMode="External"/><Relationship Id="rId108" Type="http://schemas.openxmlformats.org/officeDocument/2006/relationships/hyperlink" Target="https://www.eumom.ie/pregnancy/20-star-wars-baby-names-for-your-little-leia-or-luke/" TargetMode="External"/><Relationship Id="rId315" Type="http://schemas.openxmlformats.org/officeDocument/2006/relationships/hyperlink" Target="http://www.starwars.com/news/the-official-title-for-star-wars-episode-viii-revealed" TargetMode="External"/><Relationship Id="rId357" Type="http://schemas.openxmlformats.org/officeDocument/2006/relationships/hyperlink" Target="https://twitter.com/" TargetMode="External"/><Relationship Id="rId54" Type="http://schemas.openxmlformats.org/officeDocument/2006/relationships/hyperlink" Target="http://www.craveonline.com/entertainment/1201309-star-wars-episode-viii-now-star-wars-last-jedi" TargetMode="External"/><Relationship Id="rId96" Type="http://schemas.openxmlformats.org/officeDocument/2006/relationships/hyperlink" Target="https://twitter.com/i/web/status/822481716086345728?utm_source=dlvr.it&amp;utm_medium=twitter" TargetMode="External"/><Relationship Id="rId161" Type="http://schemas.openxmlformats.org/officeDocument/2006/relationships/hyperlink" Target="https://twitter.com/" TargetMode="External"/><Relationship Id="rId217" Type="http://schemas.openxmlformats.org/officeDocument/2006/relationships/hyperlink" Target="https://twitter.com/" TargetMode="External"/><Relationship Id="rId259" Type="http://schemas.openxmlformats.org/officeDocument/2006/relationships/hyperlink" Target="https://twitter.com/" TargetMode="External"/><Relationship Id="rId23" Type="http://schemas.openxmlformats.org/officeDocument/2006/relationships/hyperlink" Target="https://www.etsy.com/shop/StarWarsToysArt/updates/8908074?social_invites=1&amp;si_uuid=17d4e8c7-67f3-4a5e-8f2b-9fc1f44a77e5&amp;user_id=68277240&amp;si_time=1485011620&amp;si_page=ui.shopshare.post.PostActivity&amp;si_trigger=ss&amp;si_object_id=8908074&amp;platform=android" TargetMode="External"/><Relationship Id="rId119" Type="http://schemas.openxmlformats.org/officeDocument/2006/relationships/hyperlink" Target="https://twitter.com/" TargetMode="External"/><Relationship Id="rId270" Type="http://schemas.openxmlformats.org/officeDocument/2006/relationships/hyperlink" Target="https://twitter.com/" TargetMode="External"/><Relationship Id="rId326" Type="http://schemas.openxmlformats.org/officeDocument/2006/relationships/hyperlink" Target="https://twitter.com/" TargetMode="External"/><Relationship Id="rId65" Type="http://schemas.openxmlformats.org/officeDocument/2006/relationships/hyperlink" Target="http://vigilantchristian.org/starwars.html" TargetMode="External"/><Relationship Id="rId130" Type="http://schemas.openxmlformats.org/officeDocument/2006/relationships/hyperlink" Target="https://twitter.com/" TargetMode="External"/><Relationship Id="rId368" Type="http://schemas.openxmlformats.org/officeDocument/2006/relationships/hyperlink" Target="https://twitter.com/" TargetMode="External"/><Relationship Id="rId172" Type="http://schemas.openxmlformats.org/officeDocument/2006/relationships/hyperlink" Target="https://twitter.com/" TargetMode="External"/><Relationship Id="rId228" Type="http://schemas.openxmlformats.org/officeDocument/2006/relationships/hyperlink" Target="https://twitter.com/" TargetMode="External"/><Relationship Id="rId281" Type="http://schemas.openxmlformats.org/officeDocument/2006/relationships/hyperlink" Target="https://twitter.com/" TargetMode="External"/><Relationship Id="rId337" Type="http://schemas.openxmlformats.org/officeDocument/2006/relationships/hyperlink" Target="https://twitter.com/" TargetMode="External"/><Relationship Id="rId34" Type="http://schemas.openxmlformats.org/officeDocument/2006/relationships/hyperlink" Target="http://feeds.feedburner.com/~r/TalkStarWarsPodcast-TalkStarWars/~3/8ni01vledOo/talk-star-wars-episode-55-woody-or-wouldnt-he?utm_source=feedburner&amp;utm_medium=twitter&amp;utm_campaign=talkstarwars" TargetMode="External"/><Relationship Id="rId76" Type="http://schemas.openxmlformats.org/officeDocument/2006/relationships/hyperlink" Target="http://dvd.netflix.com/list/star-wars?dsrc=TW&amp;utm_source=twitter&amp;utm_medium=social&amp;utm_campaign=Star_Wars" TargetMode="External"/><Relationship Id="rId141" Type="http://schemas.openxmlformats.org/officeDocument/2006/relationships/hyperlink" Target="https://twitter.com/" TargetMode="External"/><Relationship Id="rId379" Type="http://schemas.openxmlformats.org/officeDocument/2006/relationships/hyperlink" Target="https://twitter.com/" TargetMode="External"/><Relationship Id="rId7" Type="http://schemas.openxmlformats.org/officeDocument/2006/relationships/hyperlink" Target="https://twitter.com/i/web/status/822595877407694853" TargetMode="External"/><Relationship Id="rId183" Type="http://schemas.openxmlformats.org/officeDocument/2006/relationships/hyperlink" Target="https://twitter.com/" TargetMode="External"/><Relationship Id="rId239" Type="http://schemas.openxmlformats.org/officeDocument/2006/relationships/hyperlink" Target="https://twitter.com/" TargetMode="External"/><Relationship Id="rId390" Type="http://schemas.openxmlformats.org/officeDocument/2006/relationships/hyperlink" Target="https://api.twitter.com/1.1/geo/id/c3f37afa9efcf94b.json" TargetMode="External"/><Relationship Id="rId250" Type="http://schemas.openxmlformats.org/officeDocument/2006/relationships/hyperlink" Target="https://twitter.com/" TargetMode="External"/><Relationship Id="rId292" Type="http://schemas.openxmlformats.org/officeDocument/2006/relationships/hyperlink" Target="https://twitter.com/" TargetMode="External"/><Relationship Id="rId306" Type="http://schemas.openxmlformats.org/officeDocument/2006/relationships/hyperlink" Target="https://api.twitter.com/1.1/geo/id/0073b76548e5984f.json" TargetMode="External"/><Relationship Id="rId45" Type="http://schemas.openxmlformats.org/officeDocument/2006/relationships/hyperlink" Target="http://www.starwars.com/news/the-official-title-for-star-wars-episode-viii-revealed?cmp=smc%7C785924754" TargetMode="External"/><Relationship Id="rId87" Type="http://schemas.openxmlformats.org/officeDocument/2006/relationships/hyperlink" Target="http://www.starwars.com/news/the-official-title-for-star-wars-episode-viii-revealed?utm_content=buffer22a94&amp;utm_medium=social&amp;utm_source=twitter.com&amp;utm_campaign=buffer" TargetMode="External"/><Relationship Id="rId110" Type="http://schemas.openxmlformats.org/officeDocument/2006/relationships/hyperlink" Target="https://twitter.com/i/web/status/823824724652331008" TargetMode="External"/><Relationship Id="rId348" Type="http://schemas.openxmlformats.org/officeDocument/2006/relationships/hyperlink" Target="https://twitter.com/" TargetMode="External"/><Relationship Id="rId152" Type="http://schemas.openxmlformats.org/officeDocument/2006/relationships/hyperlink" Target="https://twitter.com/" TargetMode="External"/><Relationship Id="rId194" Type="http://schemas.openxmlformats.org/officeDocument/2006/relationships/hyperlink" Target="https://twitter.com/" TargetMode="External"/><Relationship Id="rId208" Type="http://schemas.openxmlformats.org/officeDocument/2006/relationships/hyperlink" Target="https://twitter.com/" TargetMode="External"/><Relationship Id="rId261" Type="http://schemas.openxmlformats.org/officeDocument/2006/relationships/hyperlink" Target="https://twitter.com/" TargetMode="External"/><Relationship Id="rId14" Type="http://schemas.openxmlformats.org/officeDocument/2006/relationships/hyperlink" Target="https://www.facebook.com/photo.php?fbid=10153670920649364" TargetMode="External"/><Relationship Id="rId56" Type="http://schemas.openxmlformats.org/officeDocument/2006/relationships/hyperlink" Target="https://www.cnet.com/news/star-wars-episode-8-gets-a-name-the-last-jedi/" TargetMode="External"/><Relationship Id="rId317" Type="http://schemas.openxmlformats.org/officeDocument/2006/relationships/hyperlink" Target="http://smartorcrazy.com/2017/01/24/titre-officiel-star-wars-viii-revele/" TargetMode="External"/><Relationship Id="rId359" Type="http://schemas.openxmlformats.org/officeDocument/2006/relationships/hyperlink" Target="https://twitter.com/" TargetMode="External"/><Relationship Id="rId98" Type="http://schemas.openxmlformats.org/officeDocument/2006/relationships/hyperlink" Target="http://dlvr.it/N9NBVz?utm_source=dlvr.it&amp;utm_medium=twitter" TargetMode="External"/><Relationship Id="rId121" Type="http://schemas.openxmlformats.org/officeDocument/2006/relationships/hyperlink" Target="https://twitter.com/" TargetMode="External"/><Relationship Id="rId163" Type="http://schemas.openxmlformats.org/officeDocument/2006/relationships/hyperlink" Target="https://twitter.com/" TargetMode="External"/><Relationship Id="rId219" Type="http://schemas.openxmlformats.org/officeDocument/2006/relationships/hyperlink" Target="https://twitter.com/" TargetMode="External"/><Relationship Id="rId370" Type="http://schemas.openxmlformats.org/officeDocument/2006/relationships/hyperlink" Target="https://twitter.com/" TargetMode="External"/><Relationship Id="rId230" Type="http://schemas.openxmlformats.org/officeDocument/2006/relationships/hyperlink" Target="https://twitter.com/" TargetMode="External"/><Relationship Id="rId25" Type="http://schemas.openxmlformats.org/officeDocument/2006/relationships/hyperlink" Target="https://www.etsy.com/shop/StarWarsToysArt/updates/8916867?social_invites=1&amp;si_uuid=13990dfd-68ee-4ab0-b068-8ddbccdf3e6c&amp;user_id=68277240&amp;si_time=1485100557&amp;si_page=ui.shopshare.post.PostActivity&amp;si_trigger=ss&amp;si_object_id=8916867&amp;platform=android" TargetMode="External"/><Relationship Id="rId67" Type="http://schemas.openxmlformats.org/officeDocument/2006/relationships/hyperlink" Target="http://www.starwars.com/news/the-official-title-for-star-wars-episode-viii-revealed" TargetMode="External"/><Relationship Id="rId272" Type="http://schemas.openxmlformats.org/officeDocument/2006/relationships/hyperlink" Target="https://twitter.com/" TargetMode="External"/><Relationship Id="rId328" Type="http://schemas.openxmlformats.org/officeDocument/2006/relationships/hyperlink" Target="https://twitter.com/" TargetMode="External"/><Relationship Id="rId132" Type="http://schemas.openxmlformats.org/officeDocument/2006/relationships/hyperlink" Target="https://twitter.com/" TargetMode="External"/><Relationship Id="rId174" Type="http://schemas.openxmlformats.org/officeDocument/2006/relationships/hyperlink" Target="https://twitter.com/" TargetMode="External"/><Relationship Id="rId381" Type="http://schemas.openxmlformats.org/officeDocument/2006/relationships/hyperlink" Target="https://twitter.com/" TargetMode="External"/><Relationship Id="rId241" Type="http://schemas.openxmlformats.org/officeDocument/2006/relationships/hyperlink" Target="https://twitter.com/" TargetMode="External"/><Relationship Id="rId36" Type="http://schemas.openxmlformats.org/officeDocument/2006/relationships/hyperlink" Target="https://twitter.com/i/web/status/823462963885510656" TargetMode="External"/><Relationship Id="rId283" Type="http://schemas.openxmlformats.org/officeDocument/2006/relationships/hyperlink" Target="https://twitter.com/" TargetMode="External"/><Relationship Id="rId339" Type="http://schemas.openxmlformats.org/officeDocument/2006/relationships/hyperlink" Target="https://twitter.com/" TargetMode="External"/><Relationship Id="rId78" Type="http://schemas.openxmlformats.org/officeDocument/2006/relationships/hyperlink" Target="http://dvd.netflix.com/list/star-wars?dsrc=TW&amp;utm_source=twitter&amp;utm_medium=social&amp;utm_campaign=Star_Wars" TargetMode="External"/><Relationship Id="rId101" Type="http://schemas.openxmlformats.org/officeDocument/2006/relationships/hyperlink" Target="http://dlvr.it/N9qr6q?utm_source=dlvr.it&amp;utm_medium=twitter" TargetMode="External"/><Relationship Id="rId143" Type="http://schemas.openxmlformats.org/officeDocument/2006/relationships/hyperlink" Target="https://twitter.com/" TargetMode="External"/><Relationship Id="rId185" Type="http://schemas.openxmlformats.org/officeDocument/2006/relationships/hyperlink" Target="https://twitter.com/" TargetMode="External"/><Relationship Id="rId350" Type="http://schemas.openxmlformats.org/officeDocument/2006/relationships/hyperlink" Target="https://twitter.com/" TargetMode="External"/><Relationship Id="rId9" Type="http://schemas.openxmlformats.org/officeDocument/2006/relationships/hyperlink" Target="https://www.instagram.com/p/BPhXhgbgKN8/" TargetMode="External"/><Relationship Id="rId210" Type="http://schemas.openxmlformats.org/officeDocument/2006/relationships/hyperlink" Target="https://twitter.com/" TargetMode="External"/><Relationship Id="rId392" Type="http://schemas.openxmlformats.org/officeDocument/2006/relationships/printerSettings" Target="../printerSettings/printerSettings1.bin"/><Relationship Id="rId252" Type="http://schemas.openxmlformats.org/officeDocument/2006/relationships/hyperlink" Target="https://twitter.com/" TargetMode="External"/><Relationship Id="rId294" Type="http://schemas.openxmlformats.org/officeDocument/2006/relationships/hyperlink" Target="https://twitter.com/" TargetMode="External"/><Relationship Id="rId308" Type="http://schemas.openxmlformats.org/officeDocument/2006/relationships/hyperlink" Target="https://www.youtube.com/watch?v=PU8q4eI2E0s&amp;feature=youtu.be" TargetMode="External"/><Relationship Id="rId47" Type="http://schemas.openxmlformats.org/officeDocument/2006/relationships/hyperlink" Target="http://www.starwars.com/news/the-official-title-for-star-wars-episode-viii-revealed?cmp=smc%7C785924799" TargetMode="External"/><Relationship Id="rId89" Type="http://schemas.openxmlformats.org/officeDocument/2006/relationships/hyperlink" Target="http://www.starwars.com/news/the-official-title-for-star-wars-episode-viii-revealed?cmp=smc%7C785924799" TargetMode="External"/><Relationship Id="rId112" Type="http://schemas.openxmlformats.org/officeDocument/2006/relationships/hyperlink" Target="https://futureoftheforce.com/the-star-wars-episode-viii-paradox-play-safe-or-gamble-cbaf2c902c5d" TargetMode="External"/><Relationship Id="rId154" Type="http://schemas.openxmlformats.org/officeDocument/2006/relationships/hyperlink" Target="https://twitter.com/" TargetMode="External"/><Relationship Id="rId361" Type="http://schemas.openxmlformats.org/officeDocument/2006/relationships/hyperlink" Target="https://twitter.com/" TargetMode="External"/><Relationship Id="rId196" Type="http://schemas.openxmlformats.org/officeDocument/2006/relationships/hyperlink" Target="https://twitter.com/" TargetMode="External"/><Relationship Id="rId16" Type="http://schemas.openxmlformats.org/officeDocument/2006/relationships/hyperlink" Target="https://www.etsy.com/uk/listing/492018972/print-star-wars-mos-eisley-cantina-pub" TargetMode="External"/><Relationship Id="rId221" Type="http://schemas.openxmlformats.org/officeDocument/2006/relationships/hyperlink" Target="https://twitter.com/" TargetMode="External"/><Relationship Id="rId242" Type="http://schemas.openxmlformats.org/officeDocument/2006/relationships/hyperlink" Target="https://twitter.com/" TargetMode="External"/><Relationship Id="rId263" Type="http://schemas.openxmlformats.org/officeDocument/2006/relationships/hyperlink" Target="https://twitter.com/" TargetMode="External"/><Relationship Id="rId284" Type="http://schemas.openxmlformats.org/officeDocument/2006/relationships/hyperlink" Target="https://twitter.com/" TargetMode="External"/><Relationship Id="rId319" Type="http://schemas.openxmlformats.org/officeDocument/2006/relationships/hyperlink" Target="https://medium.com/m/global-identity?redirectUrl=https://futureoftheforce.com/the-star-wars-episode-viii-paradox-play-safe-or-gamble-cbaf2c902c5d?source=collection_home---4------1" TargetMode="External"/><Relationship Id="rId37" Type="http://schemas.openxmlformats.org/officeDocument/2006/relationships/hyperlink" Target="http://www.craftycorners.com.au/c-d-visionary-iron-on-applique-black-star-wars-gre" TargetMode="External"/><Relationship Id="rId58" Type="http://schemas.openxmlformats.org/officeDocument/2006/relationships/hyperlink" Target="http://www.starwars.com/news/the-official-title-for-star-wars-episode-viii-revealed?cmp=smc%7C785924754" TargetMode="External"/><Relationship Id="rId79" Type="http://schemas.openxmlformats.org/officeDocument/2006/relationships/hyperlink" Target="http://dvd.netflix.com/list/star-wars?dsrc=TW&amp;utm_source=twitter&amp;utm_medium=social&amp;utm_campaign=Star_Wars" TargetMode="External"/><Relationship Id="rId102" Type="http://schemas.openxmlformats.org/officeDocument/2006/relationships/hyperlink" Target="http://dlvr.it/N9sQZX?utm_source=dlvr.it&amp;utm_medium=twitter" TargetMode="External"/><Relationship Id="rId123" Type="http://schemas.openxmlformats.org/officeDocument/2006/relationships/hyperlink" Target="https://twitter.com/" TargetMode="External"/><Relationship Id="rId144" Type="http://schemas.openxmlformats.org/officeDocument/2006/relationships/hyperlink" Target="https://twitter.com/" TargetMode="External"/><Relationship Id="rId330" Type="http://schemas.openxmlformats.org/officeDocument/2006/relationships/hyperlink" Target="https://twitter.com/" TargetMode="External"/><Relationship Id="rId90" Type="http://schemas.openxmlformats.org/officeDocument/2006/relationships/hyperlink" Target="http://dlvr.it/N7pSTQ?utm_source=dlvr.it&amp;utm_medium=twitter" TargetMode="External"/><Relationship Id="rId165" Type="http://schemas.openxmlformats.org/officeDocument/2006/relationships/hyperlink" Target="https://twitter.com/" TargetMode="External"/><Relationship Id="rId186" Type="http://schemas.openxmlformats.org/officeDocument/2006/relationships/hyperlink" Target="https://twitter.com/" TargetMode="External"/><Relationship Id="rId351" Type="http://schemas.openxmlformats.org/officeDocument/2006/relationships/hyperlink" Target="https://twitter.com/" TargetMode="External"/><Relationship Id="rId372" Type="http://schemas.openxmlformats.org/officeDocument/2006/relationships/hyperlink" Target="https://twitter.com/" TargetMode="External"/><Relationship Id="rId393" Type="http://schemas.openxmlformats.org/officeDocument/2006/relationships/vmlDrawing" Target="../drawings/vmlDrawing1.vml"/><Relationship Id="rId211" Type="http://schemas.openxmlformats.org/officeDocument/2006/relationships/hyperlink" Target="https://twitter.com/" TargetMode="External"/><Relationship Id="rId232" Type="http://schemas.openxmlformats.org/officeDocument/2006/relationships/hyperlink" Target="https://twitter.com/" TargetMode="External"/><Relationship Id="rId253" Type="http://schemas.openxmlformats.org/officeDocument/2006/relationships/hyperlink" Target="https://twitter.com/" TargetMode="External"/><Relationship Id="rId274" Type="http://schemas.openxmlformats.org/officeDocument/2006/relationships/hyperlink" Target="https://twitter.com/" TargetMode="External"/><Relationship Id="rId295" Type="http://schemas.openxmlformats.org/officeDocument/2006/relationships/hyperlink" Target="https://twitter.com/" TargetMode="External"/><Relationship Id="rId309" Type="http://schemas.openxmlformats.org/officeDocument/2006/relationships/hyperlink" Target="https://twitter.com/i/web/status/821989510217170944" TargetMode="External"/><Relationship Id="rId27" Type="http://schemas.openxmlformats.org/officeDocument/2006/relationships/hyperlink" Target="https://twitter.com/i/web/status/822530985422155777" TargetMode="External"/><Relationship Id="rId48" Type="http://schemas.openxmlformats.org/officeDocument/2006/relationships/hyperlink" Target="http://www.starwars.com/news/the-official-title-for-star-wars-episode-viii-revealed?cmp=smc%7C785924754" TargetMode="External"/><Relationship Id="rId69" Type="http://schemas.openxmlformats.org/officeDocument/2006/relationships/hyperlink" Target="https://www.youtube.com/watch?v=JbOVm-oiQMM&amp;feature=youtu.be" TargetMode="External"/><Relationship Id="rId113" Type="http://schemas.openxmlformats.org/officeDocument/2006/relationships/hyperlink" Target="https://twitter.com/" TargetMode="External"/><Relationship Id="rId134" Type="http://schemas.openxmlformats.org/officeDocument/2006/relationships/hyperlink" Target="https://twitter.com/" TargetMode="External"/><Relationship Id="rId320" Type="http://schemas.openxmlformats.org/officeDocument/2006/relationships/hyperlink" Target="https://twitter.com/" TargetMode="External"/><Relationship Id="rId80" Type="http://schemas.openxmlformats.org/officeDocument/2006/relationships/hyperlink" Target="http://www.starwars.com/news/the-official-title-for-star-wars-episode-viii-revealed" TargetMode="External"/><Relationship Id="rId155" Type="http://schemas.openxmlformats.org/officeDocument/2006/relationships/hyperlink" Target="https://twitter.com/" TargetMode="External"/><Relationship Id="rId176" Type="http://schemas.openxmlformats.org/officeDocument/2006/relationships/hyperlink" Target="https://twitter.com/" TargetMode="External"/><Relationship Id="rId197" Type="http://schemas.openxmlformats.org/officeDocument/2006/relationships/hyperlink" Target="https://twitter.com/" TargetMode="External"/><Relationship Id="rId341" Type="http://schemas.openxmlformats.org/officeDocument/2006/relationships/hyperlink" Target="https://twitter.com/" TargetMode="External"/><Relationship Id="rId362" Type="http://schemas.openxmlformats.org/officeDocument/2006/relationships/hyperlink" Target="https://twitter.com/" TargetMode="External"/><Relationship Id="rId383" Type="http://schemas.openxmlformats.org/officeDocument/2006/relationships/hyperlink" Target="https://twitter.com/" TargetMode="External"/><Relationship Id="rId201" Type="http://schemas.openxmlformats.org/officeDocument/2006/relationships/hyperlink" Target="https://twitter.com/" TargetMode="External"/><Relationship Id="rId222" Type="http://schemas.openxmlformats.org/officeDocument/2006/relationships/hyperlink" Target="https://twitter.com/" TargetMode="External"/><Relationship Id="rId243" Type="http://schemas.openxmlformats.org/officeDocument/2006/relationships/hyperlink" Target="https://twitter.com/" TargetMode="External"/><Relationship Id="rId264" Type="http://schemas.openxmlformats.org/officeDocument/2006/relationships/hyperlink" Target="https://twitter.com/" TargetMode="External"/><Relationship Id="rId285" Type="http://schemas.openxmlformats.org/officeDocument/2006/relationships/hyperlink" Target="https://twitter.com/" TargetMode="External"/><Relationship Id="rId17" Type="http://schemas.openxmlformats.org/officeDocument/2006/relationships/hyperlink" Target="https://www.instagram.com/p/BPkffKcAfYv/" TargetMode="External"/><Relationship Id="rId38" Type="http://schemas.openxmlformats.org/officeDocument/2006/relationships/hyperlink" Target="https://twitter.com/i/web/status/823562845874978816" TargetMode="External"/><Relationship Id="rId59" Type="http://schemas.openxmlformats.org/officeDocument/2006/relationships/hyperlink" Target="http://www.starwars.com/news/the-official-title-for-star-wars-episode-viii-revealed?cmp=smc%7C785924754" TargetMode="External"/><Relationship Id="rId103" Type="http://schemas.openxmlformats.org/officeDocument/2006/relationships/hyperlink" Target="http://dlvr.it/NB8Fxk?utm_source=dlvr.it&amp;utm_medium=twitter" TargetMode="External"/><Relationship Id="rId124" Type="http://schemas.openxmlformats.org/officeDocument/2006/relationships/hyperlink" Target="https://twitter.com/" TargetMode="External"/><Relationship Id="rId310" Type="http://schemas.openxmlformats.org/officeDocument/2006/relationships/hyperlink" Target="https://twitter.com/i/web/status/821989510217170944" TargetMode="External"/><Relationship Id="rId70" Type="http://schemas.openxmlformats.org/officeDocument/2006/relationships/hyperlink" Target="https://twitter.com/i/web/status/823666046112559108" TargetMode="External"/><Relationship Id="rId91" Type="http://schemas.openxmlformats.org/officeDocument/2006/relationships/hyperlink" Target="http://dlvr.it/N87VTN?utm_source=dlvr.it&amp;utm_medium=twitter" TargetMode="External"/><Relationship Id="rId145" Type="http://schemas.openxmlformats.org/officeDocument/2006/relationships/hyperlink" Target="https://twitter.com/" TargetMode="External"/><Relationship Id="rId166" Type="http://schemas.openxmlformats.org/officeDocument/2006/relationships/hyperlink" Target="https://twitter.com/" TargetMode="External"/><Relationship Id="rId187" Type="http://schemas.openxmlformats.org/officeDocument/2006/relationships/hyperlink" Target="https://twitter.com/" TargetMode="External"/><Relationship Id="rId331" Type="http://schemas.openxmlformats.org/officeDocument/2006/relationships/hyperlink" Target="https://twitter.com/" TargetMode="External"/><Relationship Id="rId352" Type="http://schemas.openxmlformats.org/officeDocument/2006/relationships/hyperlink" Target="https://twitter.com/" TargetMode="External"/><Relationship Id="rId373" Type="http://schemas.openxmlformats.org/officeDocument/2006/relationships/hyperlink" Target="https://twitter.com/" TargetMode="External"/><Relationship Id="rId394" Type="http://schemas.openxmlformats.org/officeDocument/2006/relationships/table" Target="../tables/table1.xml"/><Relationship Id="rId1" Type="http://schemas.openxmlformats.org/officeDocument/2006/relationships/hyperlink" Target="http://www.anniversaire-en-or.com/boutique/articles-de-fetes/pinata/pinata-dark-vador.html" TargetMode="External"/><Relationship Id="rId212" Type="http://schemas.openxmlformats.org/officeDocument/2006/relationships/hyperlink" Target="https://twitter.com/" TargetMode="External"/><Relationship Id="rId233" Type="http://schemas.openxmlformats.org/officeDocument/2006/relationships/hyperlink" Target="https://twitter.com/" TargetMode="External"/><Relationship Id="rId254" Type="http://schemas.openxmlformats.org/officeDocument/2006/relationships/hyperlink" Target="https://twitter.com/" TargetMode="External"/><Relationship Id="rId28" Type="http://schemas.openxmlformats.org/officeDocument/2006/relationships/hyperlink" Target="http://feeds.feedburner.com/~r/TalkStarWarsPodcast-TalkStarWars/~3/8ni01vledOo/talk-star-wars-episode-55-woody-or-wouldnt-he?utm_source=feedburner&amp;utm_medium=twitter&amp;utm_campaign=talkstarwars" TargetMode="External"/><Relationship Id="rId49" Type="http://schemas.openxmlformats.org/officeDocument/2006/relationships/hyperlink" Target="http://www.starwars.com/news/the-official-title-for-star-wars-episode-viii-revealed?cmp=smc%7C785924754" TargetMode="External"/><Relationship Id="rId114" Type="http://schemas.openxmlformats.org/officeDocument/2006/relationships/hyperlink" Target="https://twitter.com/" TargetMode="External"/><Relationship Id="rId275" Type="http://schemas.openxmlformats.org/officeDocument/2006/relationships/hyperlink" Target="https://twitter.com/" TargetMode="External"/><Relationship Id="rId296" Type="http://schemas.openxmlformats.org/officeDocument/2006/relationships/hyperlink" Target="https://twitter.com/" TargetMode="External"/><Relationship Id="rId300" Type="http://schemas.openxmlformats.org/officeDocument/2006/relationships/hyperlink" Target="https://twitter.com/" TargetMode="External"/><Relationship Id="rId60" Type="http://schemas.openxmlformats.org/officeDocument/2006/relationships/hyperlink" Target="https://twitter.com/starwars/status/823561256078548992" TargetMode="External"/><Relationship Id="rId81" Type="http://schemas.openxmlformats.org/officeDocument/2006/relationships/hyperlink" Target="https://medium.com/m/global-identity?redirectUrl=https://freshlypoppedculture.com/star-wars-episode-viii-gets-a-simple-title-a-simple-poster-c49a4c333e56" TargetMode="External"/><Relationship Id="rId135" Type="http://schemas.openxmlformats.org/officeDocument/2006/relationships/hyperlink" Target="https://twitter.com/" TargetMode="External"/><Relationship Id="rId156" Type="http://schemas.openxmlformats.org/officeDocument/2006/relationships/hyperlink" Target="https://twitter.com/" TargetMode="External"/><Relationship Id="rId177" Type="http://schemas.openxmlformats.org/officeDocument/2006/relationships/hyperlink" Target="https://twitter.com/" TargetMode="External"/><Relationship Id="rId198" Type="http://schemas.openxmlformats.org/officeDocument/2006/relationships/hyperlink" Target="https://twitter.com/" TargetMode="External"/><Relationship Id="rId321" Type="http://schemas.openxmlformats.org/officeDocument/2006/relationships/hyperlink" Target="https://twitter.com/" TargetMode="External"/><Relationship Id="rId342" Type="http://schemas.openxmlformats.org/officeDocument/2006/relationships/hyperlink" Target="https://twitter.com/" TargetMode="External"/><Relationship Id="rId363" Type="http://schemas.openxmlformats.org/officeDocument/2006/relationships/hyperlink" Target="https://twitter.com/" TargetMode="External"/><Relationship Id="rId384" Type="http://schemas.openxmlformats.org/officeDocument/2006/relationships/hyperlink" Target="https://twitter.com/" TargetMode="External"/><Relationship Id="rId202" Type="http://schemas.openxmlformats.org/officeDocument/2006/relationships/hyperlink" Target="https://twitter.com/" TargetMode="External"/><Relationship Id="rId223" Type="http://schemas.openxmlformats.org/officeDocument/2006/relationships/hyperlink" Target="https://twitter.com/" TargetMode="External"/><Relationship Id="rId244" Type="http://schemas.openxmlformats.org/officeDocument/2006/relationships/hyperlink" Target="https://twitter.com/" TargetMode="External"/><Relationship Id="rId18" Type="http://schemas.openxmlformats.org/officeDocument/2006/relationships/hyperlink" Target="https://twitter.com/i/web/status/822536734269378560" TargetMode="External"/><Relationship Id="rId39" Type="http://schemas.openxmlformats.org/officeDocument/2006/relationships/hyperlink" Target="https://twitter.com/starwars/status/823561256078548992" TargetMode="External"/><Relationship Id="rId265" Type="http://schemas.openxmlformats.org/officeDocument/2006/relationships/hyperlink" Target="https://twitter.com/" TargetMode="External"/><Relationship Id="rId286" Type="http://schemas.openxmlformats.org/officeDocument/2006/relationships/hyperlink" Target="https://twitter.com/" TargetMode="External"/><Relationship Id="rId50" Type="http://schemas.openxmlformats.org/officeDocument/2006/relationships/hyperlink" Target="https://twitter.com/starwars/status/823561256078548992" TargetMode="External"/><Relationship Id="rId104" Type="http://schemas.openxmlformats.org/officeDocument/2006/relationships/hyperlink" Target="https://twitter.com/i/web/status/823674484494209025?utm_source=dlvr.it&amp;utm_medium=twitter" TargetMode="External"/><Relationship Id="rId125" Type="http://schemas.openxmlformats.org/officeDocument/2006/relationships/hyperlink" Target="https://twitter.com/" TargetMode="External"/><Relationship Id="rId146" Type="http://schemas.openxmlformats.org/officeDocument/2006/relationships/hyperlink" Target="https://twitter.com/" TargetMode="External"/><Relationship Id="rId167" Type="http://schemas.openxmlformats.org/officeDocument/2006/relationships/hyperlink" Target="https://twitter.com/" TargetMode="External"/><Relationship Id="rId188" Type="http://schemas.openxmlformats.org/officeDocument/2006/relationships/hyperlink" Target="https://twitter.com/" TargetMode="External"/><Relationship Id="rId311" Type="http://schemas.openxmlformats.org/officeDocument/2006/relationships/hyperlink" Target="https://twitter.com/starwars/status/823561256078548992" TargetMode="External"/><Relationship Id="rId332" Type="http://schemas.openxmlformats.org/officeDocument/2006/relationships/hyperlink" Target="https://twitter.com/" TargetMode="External"/><Relationship Id="rId353" Type="http://schemas.openxmlformats.org/officeDocument/2006/relationships/hyperlink" Target="https://twitter.com/" TargetMode="External"/><Relationship Id="rId374" Type="http://schemas.openxmlformats.org/officeDocument/2006/relationships/hyperlink" Target="https://twitter.com/" TargetMode="External"/><Relationship Id="rId395" Type="http://schemas.openxmlformats.org/officeDocument/2006/relationships/comments" Target="../comments1.xml"/><Relationship Id="rId71" Type="http://schemas.openxmlformats.org/officeDocument/2006/relationships/hyperlink" Target="https://twitter.com/starwars/status/823561256078548992" TargetMode="External"/><Relationship Id="rId92" Type="http://schemas.openxmlformats.org/officeDocument/2006/relationships/hyperlink" Target="http://dlvr.it/N8BpJc?utm_source=dlvr.it&amp;utm_medium=twitter" TargetMode="External"/><Relationship Id="rId213" Type="http://schemas.openxmlformats.org/officeDocument/2006/relationships/hyperlink" Target="https://twitter.com/" TargetMode="External"/><Relationship Id="rId234" Type="http://schemas.openxmlformats.org/officeDocument/2006/relationships/hyperlink" Target="https://twitter.com/" TargetMode="External"/><Relationship Id="rId2" Type="http://schemas.openxmlformats.org/officeDocument/2006/relationships/hyperlink" Target="https://www.reddit.com/r/StarWars/comments/5oowmr/unfortunate_names_in_star_wars_or_hes_called_what/?utm_source=dlvr.it&amp;utm_medium=twitter" TargetMode="External"/><Relationship Id="rId29" Type="http://schemas.openxmlformats.org/officeDocument/2006/relationships/hyperlink" Target="http://feeds.feedburner.com/~r/TalkStarWarsPodcast-TalkStarWars/~3/8ni01vledOo/talk-star-wars-episode-55-woody-or-wouldnt-he?utm_source=feedburner&amp;utm_medium=twitter&amp;utm_campaign=talkstarwars" TargetMode="External"/><Relationship Id="rId255" Type="http://schemas.openxmlformats.org/officeDocument/2006/relationships/hyperlink" Target="https://twitter.com/" TargetMode="External"/><Relationship Id="rId276" Type="http://schemas.openxmlformats.org/officeDocument/2006/relationships/hyperlink" Target="https://twitter.com/" TargetMode="External"/><Relationship Id="rId297" Type="http://schemas.openxmlformats.org/officeDocument/2006/relationships/hyperlink" Target="https://twitter.com/" TargetMode="External"/><Relationship Id="rId40" Type="http://schemas.openxmlformats.org/officeDocument/2006/relationships/hyperlink" Target="https://twitter.com/starwars/status/823561256078548992" TargetMode="External"/><Relationship Id="rId115" Type="http://schemas.openxmlformats.org/officeDocument/2006/relationships/hyperlink" Target="https://twitter.com/" TargetMode="External"/><Relationship Id="rId136" Type="http://schemas.openxmlformats.org/officeDocument/2006/relationships/hyperlink" Target="https://twitter.com/" TargetMode="External"/><Relationship Id="rId157" Type="http://schemas.openxmlformats.org/officeDocument/2006/relationships/hyperlink" Target="https://twitter.com/" TargetMode="External"/><Relationship Id="rId178" Type="http://schemas.openxmlformats.org/officeDocument/2006/relationships/hyperlink" Target="https://twitter.com/" TargetMode="External"/><Relationship Id="rId301" Type="http://schemas.openxmlformats.org/officeDocument/2006/relationships/hyperlink" Target="https://twitter.com/" TargetMode="External"/><Relationship Id="rId322" Type="http://schemas.openxmlformats.org/officeDocument/2006/relationships/hyperlink" Target="https://twitter.com/" TargetMode="External"/><Relationship Id="rId343" Type="http://schemas.openxmlformats.org/officeDocument/2006/relationships/hyperlink" Target="https://twitter.com/" TargetMode="External"/><Relationship Id="rId364" Type="http://schemas.openxmlformats.org/officeDocument/2006/relationships/hyperlink" Target="https://twitter.com/" TargetMode="External"/><Relationship Id="rId61" Type="http://schemas.openxmlformats.org/officeDocument/2006/relationships/hyperlink" Target="https://www.instagram.com/p/BPnmyotAwLH/" TargetMode="External"/><Relationship Id="rId82" Type="http://schemas.openxmlformats.org/officeDocument/2006/relationships/hyperlink" Target="https://twitter.com/i/web/status/822926754893467648" TargetMode="External"/><Relationship Id="rId199" Type="http://schemas.openxmlformats.org/officeDocument/2006/relationships/hyperlink" Target="https://twitter.com/" TargetMode="External"/><Relationship Id="rId203" Type="http://schemas.openxmlformats.org/officeDocument/2006/relationships/hyperlink" Target="https://twitter.com/" TargetMode="External"/><Relationship Id="rId385" Type="http://schemas.openxmlformats.org/officeDocument/2006/relationships/hyperlink" Target="https://twitter.com/" TargetMode="External"/><Relationship Id="rId19" Type="http://schemas.openxmlformats.org/officeDocument/2006/relationships/hyperlink" Target="https://twitter.com/i/web/status/823214963439403008" TargetMode="External"/><Relationship Id="rId224" Type="http://schemas.openxmlformats.org/officeDocument/2006/relationships/hyperlink" Target="https://twitter.com/" TargetMode="External"/><Relationship Id="rId245" Type="http://schemas.openxmlformats.org/officeDocument/2006/relationships/hyperlink" Target="https://twitter.com/" TargetMode="External"/><Relationship Id="rId266" Type="http://schemas.openxmlformats.org/officeDocument/2006/relationships/hyperlink" Target="https://twitter.com/" TargetMode="External"/><Relationship Id="rId287" Type="http://schemas.openxmlformats.org/officeDocument/2006/relationships/hyperlink" Target="https://twitter.com/" TargetMode="External"/><Relationship Id="rId30" Type="http://schemas.openxmlformats.org/officeDocument/2006/relationships/hyperlink" Target="http://feeds.feedburner.com/~r/TalkStarWarsPodcast-TalkStarWars/~3/8ni01vledOo/talk-star-wars-episode-55-woody-or-wouldnt-he?utm_source=feedburner&amp;utm_medium=twitter&amp;utm_campaign=talkstarwars" TargetMode="External"/><Relationship Id="rId105" Type="http://schemas.openxmlformats.org/officeDocument/2006/relationships/hyperlink" Target="http://dlvr.it/NBQQ4y?utm_source=dlvr.it&amp;utm_medium=twitter" TargetMode="External"/><Relationship Id="rId126" Type="http://schemas.openxmlformats.org/officeDocument/2006/relationships/hyperlink" Target="https://twitter.com/" TargetMode="External"/><Relationship Id="rId147" Type="http://schemas.openxmlformats.org/officeDocument/2006/relationships/hyperlink" Target="https://twitter.com/" TargetMode="External"/><Relationship Id="rId168" Type="http://schemas.openxmlformats.org/officeDocument/2006/relationships/hyperlink" Target="https://twitter.com/" TargetMode="External"/><Relationship Id="rId312" Type="http://schemas.openxmlformats.org/officeDocument/2006/relationships/hyperlink" Target="http://vigilantchristian.org/starwars.html" TargetMode="External"/><Relationship Id="rId333" Type="http://schemas.openxmlformats.org/officeDocument/2006/relationships/hyperlink" Target="https://twitter.com/" TargetMode="External"/><Relationship Id="rId354" Type="http://schemas.openxmlformats.org/officeDocument/2006/relationships/hyperlink" Target="https://twitter.com/" TargetMode="External"/><Relationship Id="rId51" Type="http://schemas.openxmlformats.org/officeDocument/2006/relationships/hyperlink" Target="https://twitter.com/i/web/status/823576826161156097" TargetMode="External"/><Relationship Id="rId72" Type="http://schemas.openxmlformats.org/officeDocument/2006/relationships/hyperlink" Target="http://www.abc.net.au/news/2017-01-24/last-jedi-title-reveal-sends-star-wars-fan-into-tizzy/8206370" TargetMode="External"/><Relationship Id="rId93" Type="http://schemas.openxmlformats.org/officeDocument/2006/relationships/hyperlink" Target="https://twitter.com/i/web/status/822010610321735680?utm_source=dlvr.it&amp;utm_medium=twitter" TargetMode="External"/><Relationship Id="rId189" Type="http://schemas.openxmlformats.org/officeDocument/2006/relationships/hyperlink" Target="https://twitter.com/" TargetMode="External"/><Relationship Id="rId375" Type="http://schemas.openxmlformats.org/officeDocument/2006/relationships/hyperlink" Target="https://twitter.com/" TargetMode="External"/><Relationship Id="rId3" Type="http://schemas.openxmlformats.org/officeDocument/2006/relationships/hyperlink" Target="https://www.youtube.com/watch?v=PU8q4eI2E0s&amp;feature=youtu.be" TargetMode="External"/><Relationship Id="rId214" Type="http://schemas.openxmlformats.org/officeDocument/2006/relationships/hyperlink" Target="https://twitter.com/" TargetMode="External"/><Relationship Id="rId235" Type="http://schemas.openxmlformats.org/officeDocument/2006/relationships/hyperlink" Target="https://twitter.com/" TargetMode="External"/><Relationship Id="rId256" Type="http://schemas.openxmlformats.org/officeDocument/2006/relationships/hyperlink" Target="https://twitter.com/" TargetMode="External"/><Relationship Id="rId277" Type="http://schemas.openxmlformats.org/officeDocument/2006/relationships/hyperlink" Target="https://twitter.com/" TargetMode="External"/><Relationship Id="rId298" Type="http://schemas.openxmlformats.org/officeDocument/2006/relationships/hyperlink" Target="https://twitter.com/" TargetMode="External"/><Relationship Id="rId116" Type="http://schemas.openxmlformats.org/officeDocument/2006/relationships/hyperlink" Target="https://twitter.com/" TargetMode="External"/><Relationship Id="rId137" Type="http://schemas.openxmlformats.org/officeDocument/2006/relationships/hyperlink" Target="https://twitter.com/" TargetMode="External"/><Relationship Id="rId158" Type="http://schemas.openxmlformats.org/officeDocument/2006/relationships/hyperlink" Target="https://twitter.com/" TargetMode="External"/><Relationship Id="rId302" Type="http://schemas.openxmlformats.org/officeDocument/2006/relationships/hyperlink" Target="https://twitter.com/" TargetMode="External"/><Relationship Id="rId323" Type="http://schemas.openxmlformats.org/officeDocument/2006/relationships/hyperlink" Target="https://twitter.com/" TargetMode="External"/><Relationship Id="rId344" Type="http://schemas.openxmlformats.org/officeDocument/2006/relationships/hyperlink" Target="https://twitter.com/" TargetMode="External"/><Relationship Id="rId20" Type="http://schemas.openxmlformats.org/officeDocument/2006/relationships/hyperlink" Target="https://www.etsy.com/shop/StarWarsToysArt/updates/8847163?social_invites=1&amp;si_uuid=5f93f238-14df-4852-ba53-0482acd6a60e&amp;user_id=68277240&amp;si_time=1484776471&amp;si_page=ui.shopshare.post.PostActivity&amp;si_trigger=ss&amp;si_object_id=8847163&amp;platform=android" TargetMode="External"/><Relationship Id="rId41" Type="http://schemas.openxmlformats.org/officeDocument/2006/relationships/hyperlink" Target="https://twitter.com/starwars/status/823561256078548992" TargetMode="External"/><Relationship Id="rId62" Type="http://schemas.openxmlformats.org/officeDocument/2006/relationships/hyperlink" Target="http://www.iconichipster.com/sharp-japan-release-star-wars-themed-smartphones-better-iphone-galaxy/?utm_source=ReviveOldPost&amp;utm_medium=social&amp;utm_campaign=ReviveOldPost" TargetMode="External"/><Relationship Id="rId83" Type="http://schemas.openxmlformats.org/officeDocument/2006/relationships/hyperlink" Target="https://bouncedeals.com/collections/star-wars/products/warm-fleece-hooded-star-wars-bathrobes-in-jedi-and-sith-designs-two-sizes-with-free-shipping" TargetMode="External"/><Relationship Id="rId179" Type="http://schemas.openxmlformats.org/officeDocument/2006/relationships/hyperlink" Target="https://twitter.com/" TargetMode="External"/><Relationship Id="rId365" Type="http://schemas.openxmlformats.org/officeDocument/2006/relationships/hyperlink" Target="https://twitter.com/" TargetMode="External"/><Relationship Id="rId386" Type="http://schemas.openxmlformats.org/officeDocument/2006/relationships/hyperlink" Target="https://twitter.com/" TargetMode="External"/><Relationship Id="rId190" Type="http://schemas.openxmlformats.org/officeDocument/2006/relationships/hyperlink" Target="https://twitter.com/" TargetMode="External"/><Relationship Id="rId204" Type="http://schemas.openxmlformats.org/officeDocument/2006/relationships/hyperlink" Target="https://twitter.com/" TargetMode="External"/><Relationship Id="rId225" Type="http://schemas.openxmlformats.org/officeDocument/2006/relationships/hyperlink" Target="https://twitter.com/" TargetMode="External"/><Relationship Id="rId246" Type="http://schemas.openxmlformats.org/officeDocument/2006/relationships/hyperlink" Target="https://twitter.com/" TargetMode="External"/><Relationship Id="rId267" Type="http://schemas.openxmlformats.org/officeDocument/2006/relationships/hyperlink" Target="https://twitter.com/" TargetMode="External"/><Relationship Id="rId288" Type="http://schemas.openxmlformats.org/officeDocument/2006/relationships/hyperlink" Target="https://twitter.com/" TargetMode="External"/><Relationship Id="rId106" Type="http://schemas.openxmlformats.org/officeDocument/2006/relationships/hyperlink" Target="http://smartorcrazy.com/2017/01/24/titre-officiel-star-wars-viii-revele/" TargetMode="External"/><Relationship Id="rId127" Type="http://schemas.openxmlformats.org/officeDocument/2006/relationships/hyperlink" Target="https://twitter.com/" TargetMode="External"/><Relationship Id="rId313" Type="http://schemas.openxmlformats.org/officeDocument/2006/relationships/hyperlink" Target="https://www.youtube.com/watch?v=JbOVm-oiQMM&amp;feature=youtu.be" TargetMode="External"/><Relationship Id="rId10" Type="http://schemas.openxmlformats.org/officeDocument/2006/relationships/hyperlink" Target="https://www.instagram.com/p/BPiFnnvjsSr/" TargetMode="External"/><Relationship Id="rId31" Type="http://schemas.openxmlformats.org/officeDocument/2006/relationships/hyperlink" Target="https://twitter.com/i/web/status/821989510217170944" TargetMode="External"/><Relationship Id="rId52" Type="http://schemas.openxmlformats.org/officeDocument/2006/relationships/hyperlink" Target="https://twitter.com/i/web/status/823578456973778945" TargetMode="External"/><Relationship Id="rId73" Type="http://schemas.openxmlformats.org/officeDocument/2006/relationships/hyperlink" Target="http://galaxyjunkyard.blogspot.com/2017/01/star-wars-episode-viii-title-revealed.html" TargetMode="External"/><Relationship Id="rId94" Type="http://schemas.openxmlformats.org/officeDocument/2006/relationships/hyperlink" Target="http://dlvr.it/N8qJHs?utm_source=dlvr.it&amp;utm_medium=twitter" TargetMode="External"/><Relationship Id="rId148" Type="http://schemas.openxmlformats.org/officeDocument/2006/relationships/hyperlink" Target="https://twitter.com/" TargetMode="External"/><Relationship Id="rId169" Type="http://schemas.openxmlformats.org/officeDocument/2006/relationships/hyperlink" Target="https://twitter.com/" TargetMode="External"/><Relationship Id="rId334" Type="http://schemas.openxmlformats.org/officeDocument/2006/relationships/hyperlink" Target="https://twitter.com/" TargetMode="External"/><Relationship Id="rId355" Type="http://schemas.openxmlformats.org/officeDocument/2006/relationships/hyperlink" Target="https://twitter.com/" TargetMode="External"/><Relationship Id="rId376" Type="http://schemas.openxmlformats.org/officeDocument/2006/relationships/hyperlink" Target="https://twitter.com/" TargetMode="External"/><Relationship Id="rId4" Type="http://schemas.openxmlformats.org/officeDocument/2006/relationships/hyperlink" Target="https://www.reddit.com/r/StarWars/comments/5oowmr/unfortunate_names_in_star_wars_or_hes_called_what/" TargetMode="External"/><Relationship Id="rId180" Type="http://schemas.openxmlformats.org/officeDocument/2006/relationships/hyperlink" Target="https://twitter.com/" TargetMode="External"/><Relationship Id="rId215" Type="http://schemas.openxmlformats.org/officeDocument/2006/relationships/hyperlink" Target="https://twitter.com/" TargetMode="External"/><Relationship Id="rId236" Type="http://schemas.openxmlformats.org/officeDocument/2006/relationships/hyperlink" Target="https://twitter.com/" TargetMode="External"/><Relationship Id="rId257" Type="http://schemas.openxmlformats.org/officeDocument/2006/relationships/hyperlink" Target="https://twitter.com/" TargetMode="External"/><Relationship Id="rId278" Type="http://schemas.openxmlformats.org/officeDocument/2006/relationships/hyperlink" Target="https://twitter.com/" TargetMode="External"/><Relationship Id="rId303" Type="http://schemas.openxmlformats.org/officeDocument/2006/relationships/hyperlink" Target="https://api.twitter.com/1.1/geo/id/004ec16c62325149.json" TargetMode="External"/><Relationship Id="rId42" Type="http://schemas.openxmlformats.org/officeDocument/2006/relationships/hyperlink" Target="http://www.starwars.com/news/the-official-title-for-star-wars-episode-viii-revealed" TargetMode="External"/><Relationship Id="rId84" Type="http://schemas.openxmlformats.org/officeDocument/2006/relationships/hyperlink" Target="https://bouncedeals.com/collections/star-wars/products/jedi-rebel-imperial-necklaces" TargetMode="External"/><Relationship Id="rId138" Type="http://schemas.openxmlformats.org/officeDocument/2006/relationships/hyperlink" Target="https://twitter.com/" TargetMode="External"/><Relationship Id="rId345" Type="http://schemas.openxmlformats.org/officeDocument/2006/relationships/hyperlink" Target="https://twitter.com/" TargetMode="External"/><Relationship Id="rId387" Type="http://schemas.openxmlformats.org/officeDocument/2006/relationships/hyperlink" Target="https://twitter.com/" TargetMode="External"/><Relationship Id="rId191" Type="http://schemas.openxmlformats.org/officeDocument/2006/relationships/hyperlink" Target="https://twitter.com/" TargetMode="External"/><Relationship Id="rId205" Type="http://schemas.openxmlformats.org/officeDocument/2006/relationships/hyperlink" Target="https://twitter.com/" TargetMode="External"/><Relationship Id="rId247" Type="http://schemas.openxmlformats.org/officeDocument/2006/relationships/hyperlink" Target="https://twitter.com/" TargetMode="External"/><Relationship Id="rId107" Type="http://schemas.openxmlformats.org/officeDocument/2006/relationships/hyperlink" Target="http://comicbook.com/starwars/2017/01/23/a-reddit-user-correctly-guesses-the-star-wars-episode-viii-title/" TargetMode="External"/><Relationship Id="rId289" Type="http://schemas.openxmlformats.org/officeDocument/2006/relationships/hyperlink" Target="https://twitter.com/" TargetMode="External"/><Relationship Id="rId11" Type="http://schemas.openxmlformats.org/officeDocument/2006/relationships/hyperlink" Target="https://www.instagram.com/p/BPiFxOtj9dL/" TargetMode="External"/><Relationship Id="rId53" Type="http://schemas.openxmlformats.org/officeDocument/2006/relationships/hyperlink" Target="https://twitter.com/starwars/status/823561256078548992" TargetMode="External"/><Relationship Id="rId149" Type="http://schemas.openxmlformats.org/officeDocument/2006/relationships/hyperlink" Target="https://twitter.com/" TargetMode="External"/><Relationship Id="rId314" Type="http://schemas.openxmlformats.org/officeDocument/2006/relationships/hyperlink" Target="http://www.abc.net.au/news/2017-01-24/last-jedi-title-reveal-sends-star-wars-fan-into-tizzy/8206370" TargetMode="External"/><Relationship Id="rId356" Type="http://schemas.openxmlformats.org/officeDocument/2006/relationships/hyperlink" Target="https://twitter.com/" TargetMode="External"/><Relationship Id="rId95" Type="http://schemas.openxmlformats.org/officeDocument/2006/relationships/hyperlink" Target="http://dlvr.it/N8qZ12?utm_source=dlvr.it&amp;utm_medium=twitter" TargetMode="External"/><Relationship Id="rId160" Type="http://schemas.openxmlformats.org/officeDocument/2006/relationships/hyperlink" Target="https://twitter.com/" TargetMode="External"/><Relationship Id="rId216" Type="http://schemas.openxmlformats.org/officeDocument/2006/relationships/hyperlink" Target="https://twitter.com/" TargetMode="External"/><Relationship Id="rId258" Type="http://schemas.openxmlformats.org/officeDocument/2006/relationships/hyperlink" Target="https://twitter.com/" TargetMode="External"/><Relationship Id="rId22" Type="http://schemas.openxmlformats.org/officeDocument/2006/relationships/hyperlink" Target="https://www.etsy.com/shop/StarWarsToysArt/updates/8882378?social_invites=1&amp;si_uuid=0a4b4bfc-5ada-46b1-bbba-5eb57a7ff6f0&amp;user_id=68277240&amp;si_time=1484880958&amp;si_page=ui.shopshare.post.PostActivity&amp;si_trigger=ss&amp;si_object_id=8882378&amp;platform=android" TargetMode="External"/><Relationship Id="rId64" Type="http://schemas.openxmlformats.org/officeDocument/2006/relationships/hyperlink" Target="http://www.iconichipster.com/sharp-japan-release-star-wars-themed-smartphones-better-iphone-galaxy/" TargetMode="External"/><Relationship Id="rId118" Type="http://schemas.openxmlformats.org/officeDocument/2006/relationships/hyperlink" Target="https://twitter.com/" TargetMode="External"/><Relationship Id="rId325" Type="http://schemas.openxmlformats.org/officeDocument/2006/relationships/hyperlink" Target="https://twitter.com/" TargetMode="External"/><Relationship Id="rId367" Type="http://schemas.openxmlformats.org/officeDocument/2006/relationships/hyperlink" Target="https://twitter.com/" TargetMode="External"/><Relationship Id="rId171" Type="http://schemas.openxmlformats.org/officeDocument/2006/relationships/hyperlink" Target="https://twitter.com/" TargetMode="External"/><Relationship Id="rId227" Type="http://schemas.openxmlformats.org/officeDocument/2006/relationships/hyperlink" Target="https://twitter.com/" TargetMode="External"/><Relationship Id="rId269" Type="http://schemas.openxmlformats.org/officeDocument/2006/relationships/hyperlink" Target="https://twitter.com/" TargetMode="External"/><Relationship Id="rId33" Type="http://schemas.openxmlformats.org/officeDocument/2006/relationships/hyperlink" Target="http://feeds.feedburner.com/~r/TalkStarWarsPodcast-TalkStarWars/~3/8ni01vledOo/talk-star-wars-episode-55-woody-or-wouldnt-he?utm_source=feedburner&amp;utm_medium=twitter&amp;utm_campaign=talkstarwars" TargetMode="External"/><Relationship Id="rId129" Type="http://schemas.openxmlformats.org/officeDocument/2006/relationships/hyperlink" Target="https://twitter.com/" TargetMode="External"/><Relationship Id="rId280" Type="http://schemas.openxmlformats.org/officeDocument/2006/relationships/hyperlink" Target="https://twitter.com/" TargetMode="External"/><Relationship Id="rId336" Type="http://schemas.openxmlformats.org/officeDocument/2006/relationships/hyperlink" Target="https://twitter.com/" TargetMode="External"/><Relationship Id="rId75" Type="http://schemas.openxmlformats.org/officeDocument/2006/relationships/hyperlink" Target="http://www.starwars.com/news/the-official-title-for-star-wars-episode-viii-revealed" TargetMode="External"/><Relationship Id="rId140" Type="http://schemas.openxmlformats.org/officeDocument/2006/relationships/hyperlink" Target="https://twitter.com/" TargetMode="External"/><Relationship Id="rId182" Type="http://schemas.openxmlformats.org/officeDocument/2006/relationships/hyperlink" Target="https://twitter.com/" TargetMode="External"/><Relationship Id="rId378" Type="http://schemas.openxmlformats.org/officeDocument/2006/relationships/hyperlink" Target="https://twitter.com/" TargetMode="External"/><Relationship Id="rId6" Type="http://schemas.openxmlformats.org/officeDocument/2006/relationships/hyperlink" Target="https://twitter.com/i/web/status/822148105579724800" TargetMode="External"/><Relationship Id="rId238" Type="http://schemas.openxmlformats.org/officeDocument/2006/relationships/hyperlink" Target="https://twitter.com/" TargetMode="External"/><Relationship Id="rId291" Type="http://schemas.openxmlformats.org/officeDocument/2006/relationships/hyperlink" Target="https://twitter.com/" TargetMode="External"/><Relationship Id="rId305" Type="http://schemas.openxmlformats.org/officeDocument/2006/relationships/hyperlink" Target="https://api.twitter.com/1.1/geo/id/944c03c1d85ef480.json" TargetMode="External"/><Relationship Id="rId347" Type="http://schemas.openxmlformats.org/officeDocument/2006/relationships/hyperlink" Target="https://twitter.com/" TargetMode="External"/><Relationship Id="rId44" Type="http://schemas.openxmlformats.org/officeDocument/2006/relationships/hyperlink" Target="https://twitter.com/starwars/status/823561256078548992" TargetMode="External"/><Relationship Id="rId86" Type="http://schemas.openxmlformats.org/officeDocument/2006/relationships/hyperlink" Target="https://bouncedeals.com/collections/star-wars/products/jedi-rebel-imperial-necklaces" TargetMode="External"/><Relationship Id="rId151" Type="http://schemas.openxmlformats.org/officeDocument/2006/relationships/hyperlink" Target="https://twitter.com/" TargetMode="External"/><Relationship Id="rId389" Type="http://schemas.openxmlformats.org/officeDocument/2006/relationships/hyperlink" Target="https://twitter.com/" TargetMode="External"/><Relationship Id="rId193" Type="http://schemas.openxmlformats.org/officeDocument/2006/relationships/hyperlink" Target="https://twitter.com/" TargetMode="External"/><Relationship Id="rId207" Type="http://schemas.openxmlformats.org/officeDocument/2006/relationships/hyperlink" Target="https://twitter.com/" TargetMode="External"/><Relationship Id="rId249" Type="http://schemas.openxmlformats.org/officeDocument/2006/relationships/hyperlink" Target="https://twitter.com/" TargetMode="External"/><Relationship Id="rId13" Type="http://schemas.openxmlformats.org/officeDocument/2006/relationships/hyperlink" Target="https://www.facebook.com/qualitycomics/posts/10153670919699364" TargetMode="External"/><Relationship Id="rId109" Type="http://schemas.openxmlformats.org/officeDocument/2006/relationships/hyperlink" Target="https://www.eumom.ie/pregnancy/20-star-wars-baby-names-for-your-little-leia-or-luke/" TargetMode="External"/><Relationship Id="rId260" Type="http://schemas.openxmlformats.org/officeDocument/2006/relationships/hyperlink" Target="https://twitter.com/" TargetMode="External"/><Relationship Id="rId316" Type="http://schemas.openxmlformats.org/officeDocument/2006/relationships/hyperlink" Target="https://twitter.com/i/web/status/822926754893467648" TargetMode="External"/><Relationship Id="rId55" Type="http://schemas.openxmlformats.org/officeDocument/2006/relationships/hyperlink" Target="https://www.cnet.com/news/star-wars-episode-8-gets-a-name-the-last-jedi/" TargetMode="External"/><Relationship Id="rId97" Type="http://schemas.openxmlformats.org/officeDocument/2006/relationships/hyperlink" Target="https://twitter.com/i/web/status/822530449469796352?utm_source=dlvr.it&amp;utm_medium=twitter" TargetMode="External"/><Relationship Id="rId120" Type="http://schemas.openxmlformats.org/officeDocument/2006/relationships/hyperlink" Target="https://twitter.com/" TargetMode="External"/><Relationship Id="rId358" Type="http://schemas.openxmlformats.org/officeDocument/2006/relationships/hyperlink" Target="https://twitter.com/" TargetMode="External"/><Relationship Id="rId162" Type="http://schemas.openxmlformats.org/officeDocument/2006/relationships/hyperlink" Target="https://twitter.com/" TargetMode="External"/><Relationship Id="rId218" Type="http://schemas.openxmlformats.org/officeDocument/2006/relationships/hyperlink" Target="https://twitter.com/" TargetMode="External"/><Relationship Id="rId271" Type="http://schemas.openxmlformats.org/officeDocument/2006/relationships/hyperlink" Target="https://twitter.com/" TargetMode="External"/><Relationship Id="rId24" Type="http://schemas.openxmlformats.org/officeDocument/2006/relationships/hyperlink" Target="https://www.etsy.com/shop/StarWarsToysArt/updates/8911230?social_invites=1&amp;si_uuid=430ae233-9fb0-41f0-9ec7-2815db47dece&amp;user_id=68277240&amp;si_time=1485021432&amp;si_page=ui.shopshare.post.PostActivity&amp;si_trigger=ss&amp;si_object_id=8911230&amp;platform=android" TargetMode="External"/><Relationship Id="rId66" Type="http://schemas.openxmlformats.org/officeDocument/2006/relationships/hyperlink" Target="http://www.starwars.com/news/the-official-title-for-star-wars-episode-viii-revealed" TargetMode="External"/><Relationship Id="rId131" Type="http://schemas.openxmlformats.org/officeDocument/2006/relationships/hyperlink" Target="https://twitter.com/" TargetMode="External"/><Relationship Id="rId327" Type="http://schemas.openxmlformats.org/officeDocument/2006/relationships/hyperlink" Target="https://twitter.com/" TargetMode="External"/><Relationship Id="rId369" Type="http://schemas.openxmlformats.org/officeDocument/2006/relationships/hyperlink" Target="https://twitter.com/" TargetMode="External"/><Relationship Id="rId173" Type="http://schemas.openxmlformats.org/officeDocument/2006/relationships/hyperlink" Target="https://twitter.com/" TargetMode="External"/><Relationship Id="rId229" Type="http://schemas.openxmlformats.org/officeDocument/2006/relationships/hyperlink" Target="https://twitter.com/" TargetMode="External"/><Relationship Id="rId380" Type="http://schemas.openxmlformats.org/officeDocument/2006/relationships/hyperlink" Target="https://twitter.com/" TargetMode="External"/><Relationship Id="rId240" Type="http://schemas.openxmlformats.org/officeDocument/2006/relationships/hyperlink" Target="https://twitter.com/" TargetMode="External"/><Relationship Id="rId35" Type="http://schemas.openxmlformats.org/officeDocument/2006/relationships/hyperlink" Target="http://feeds.feedburner.com/~r/TalkStarWarsPodcast-TalkStarWars/~3/8ni01vledOo/talk-star-wars-episode-55-woody-or-wouldnt-he?utm_source=feedburner&amp;utm_medium=twitter&amp;utm_campaign=talkstarwars" TargetMode="External"/><Relationship Id="rId77" Type="http://schemas.openxmlformats.org/officeDocument/2006/relationships/hyperlink" Target="http://dvd.netflix.com/list/star-wars?dsrc=TW&amp;utm_source=twitter&amp;utm_medium=social&amp;utm_campaign=Star_Wars" TargetMode="External"/><Relationship Id="rId100" Type="http://schemas.openxmlformats.org/officeDocument/2006/relationships/hyperlink" Target="http://dlvr.it/N9ksrf?utm_source=dlvr.it&amp;utm_medium=twitter" TargetMode="External"/><Relationship Id="rId282" Type="http://schemas.openxmlformats.org/officeDocument/2006/relationships/hyperlink" Target="https://twitter.com/" TargetMode="External"/><Relationship Id="rId338" Type="http://schemas.openxmlformats.org/officeDocument/2006/relationships/hyperlink" Target="https://twitter.com/" TargetMode="External"/><Relationship Id="rId8" Type="http://schemas.openxmlformats.org/officeDocument/2006/relationships/hyperlink" Target="https://www.etsy.com/listing/502513741/star-wars-stroomtrooper-homemade?ref=shop_home_active_6" TargetMode="External"/><Relationship Id="rId142" Type="http://schemas.openxmlformats.org/officeDocument/2006/relationships/hyperlink" Target="https://twitter.com/" TargetMode="External"/><Relationship Id="rId184" Type="http://schemas.openxmlformats.org/officeDocument/2006/relationships/hyperlink" Target="https://twitter.com/" TargetMode="External"/><Relationship Id="rId391" Type="http://schemas.openxmlformats.org/officeDocument/2006/relationships/hyperlink" Target="https://api.twitter.com/1.1/geo/id/944c03c1d85ef480.json" TargetMode="External"/><Relationship Id="rId251" Type="http://schemas.openxmlformats.org/officeDocument/2006/relationships/hyperlink" Target="https://twitter.com/" TargetMode="External"/><Relationship Id="rId46" Type="http://schemas.openxmlformats.org/officeDocument/2006/relationships/hyperlink" Target="http://iris.theaureview.com/star-wars-episode-viii-finally-has-a-title/" TargetMode="External"/><Relationship Id="rId293" Type="http://schemas.openxmlformats.org/officeDocument/2006/relationships/hyperlink" Target="https://twitter.com/" TargetMode="External"/><Relationship Id="rId307" Type="http://schemas.openxmlformats.org/officeDocument/2006/relationships/hyperlink" Target="http://www.anniversaire-en-or.com/boutique/articles-de-fetes/pinata/pinata-dark-vador.html" TargetMode="External"/><Relationship Id="rId349" Type="http://schemas.openxmlformats.org/officeDocument/2006/relationships/hyperlink" Target="https://twitter.com/" TargetMode="External"/><Relationship Id="rId88" Type="http://schemas.openxmlformats.org/officeDocument/2006/relationships/hyperlink" Target="http://www.starwars.com/news/the-official-title-for-star-wars-episode-viii-revealed?utm_content=buffer22a94&amp;utm_medium=social&amp;utm_source=twitter.com&amp;utm_campaign=buffer" TargetMode="External"/><Relationship Id="rId111" Type="http://schemas.openxmlformats.org/officeDocument/2006/relationships/hyperlink" Target="https://medium.com/m/global-identity?redirectUrl=https://futureoftheforce.com/the-star-wars-episode-viii-paradox-play-safe-or-gamble-cbaf2c902c5d?source=collection_home---4------1" TargetMode="External"/><Relationship Id="rId153" Type="http://schemas.openxmlformats.org/officeDocument/2006/relationships/hyperlink" Target="https://twitter.com/" TargetMode="External"/><Relationship Id="rId195" Type="http://schemas.openxmlformats.org/officeDocument/2006/relationships/hyperlink" Target="https://twitter.com/" TargetMode="External"/><Relationship Id="rId209" Type="http://schemas.openxmlformats.org/officeDocument/2006/relationships/hyperlink" Target="https://twitter.com/" TargetMode="External"/><Relationship Id="rId360" Type="http://schemas.openxmlformats.org/officeDocument/2006/relationships/hyperlink" Target="https://twitter.com/" TargetMode="External"/><Relationship Id="rId220" Type="http://schemas.openxmlformats.org/officeDocument/2006/relationships/hyperlink" Target="https://twitter.com/" TargetMode="External"/><Relationship Id="rId15" Type="http://schemas.openxmlformats.org/officeDocument/2006/relationships/hyperlink" Target="http://rover.ebay.co.uk/rover/1/710-53481-19255-0/1?vectorid=229508&amp;lgeo=1&amp;toolid=10039&amp;item=252734608024&amp;ff3=2&amp;campid=5337669420&amp;mpre=http%3A%2F%2Fwww.ebay.co.uk%2Fitm%2Flike%2F252734608024%3Fclk_rvr_id%3D1158082555931%26vectorid%3D229508%26lgeo%3D1%26item%3D252734608024%26rmvSB%3Dtrue&amp;cguid=d0713c1e1590a99220e51f15fcbce0e3" TargetMode="External"/><Relationship Id="rId57" Type="http://schemas.openxmlformats.org/officeDocument/2006/relationships/hyperlink" Target="http://www.starwars.com/news/the-official-title-for-star-wars-episode-viii-revealed" TargetMode="External"/><Relationship Id="rId262" Type="http://schemas.openxmlformats.org/officeDocument/2006/relationships/hyperlink" Target="https://twitter.com/" TargetMode="External"/><Relationship Id="rId318" Type="http://schemas.openxmlformats.org/officeDocument/2006/relationships/hyperlink" Target="http://smartorcrazy.com/2017/01/24/titre-officiel-star-wars-viii-revele/" TargetMode="External"/><Relationship Id="rId99" Type="http://schemas.openxmlformats.org/officeDocument/2006/relationships/hyperlink" Target="http://dlvr.it/N9S5yh?utm_source=dlvr.it&amp;utm_medium=twitter" TargetMode="External"/><Relationship Id="rId122" Type="http://schemas.openxmlformats.org/officeDocument/2006/relationships/hyperlink" Target="https://twitter.com/" TargetMode="External"/><Relationship Id="rId164" Type="http://schemas.openxmlformats.org/officeDocument/2006/relationships/hyperlink" Target="https://twitter.com/" TargetMode="External"/><Relationship Id="rId371" Type="http://schemas.openxmlformats.org/officeDocument/2006/relationships/hyperlink" Target="https://twitter.com/" TargetMode="External"/><Relationship Id="rId26" Type="http://schemas.openxmlformats.org/officeDocument/2006/relationships/hyperlink" Target="https://www.etsy.com/shop/StarWarsToysArt/updates/8929058?social_invites=1&amp;si_uuid=5b81174c-1a05-4be5-813c-a6c30058a580&amp;user_id=68277240&amp;si_time=1485107539&amp;si_page=ui.shopshare.post.PostActivity&amp;si_trigger=ss&amp;si_object_id=8929058&amp;platform=android" TargetMode="External"/><Relationship Id="rId231" Type="http://schemas.openxmlformats.org/officeDocument/2006/relationships/hyperlink" Target="https://twitter.com/" TargetMode="External"/><Relationship Id="rId273" Type="http://schemas.openxmlformats.org/officeDocument/2006/relationships/hyperlink" Target="https://twitter.com/" TargetMode="External"/><Relationship Id="rId329" Type="http://schemas.openxmlformats.org/officeDocument/2006/relationships/hyperlink" Target="https://twitter.com/" TargetMode="External"/><Relationship Id="rId68" Type="http://schemas.openxmlformats.org/officeDocument/2006/relationships/hyperlink" Target="http://www.starwars.com/news/the-official-title-for-star-wars-episode-viii-revealed?utm_campaign=digest&amp;utm_medium=email&amp;utm_source=app" TargetMode="External"/><Relationship Id="rId133" Type="http://schemas.openxmlformats.org/officeDocument/2006/relationships/hyperlink" Target="https://twitter.com/" TargetMode="External"/><Relationship Id="rId175" Type="http://schemas.openxmlformats.org/officeDocument/2006/relationships/hyperlink" Target="https://twitter.com/" TargetMode="External"/><Relationship Id="rId340" Type="http://schemas.openxmlformats.org/officeDocument/2006/relationships/hyperlink" Target="https://twitter.com/" TargetMode="External"/><Relationship Id="rId200" Type="http://schemas.openxmlformats.org/officeDocument/2006/relationships/hyperlink" Target="https://twitter.com/" TargetMode="External"/><Relationship Id="rId382" Type="http://schemas.openxmlformats.org/officeDocument/2006/relationships/hyperlink" Target="https://twitter.com/"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pbs.twimg.com/profile_banners/742788860292308996/1481229223" TargetMode="External"/><Relationship Id="rId671" Type="http://schemas.openxmlformats.org/officeDocument/2006/relationships/hyperlink" Target="https://pbs.twimg.com/profile_banners/20106852/1481139646" TargetMode="External"/><Relationship Id="rId769" Type="http://schemas.openxmlformats.org/officeDocument/2006/relationships/hyperlink" Target="https://twitter.com/deciusx" TargetMode="External"/><Relationship Id="rId21" Type="http://schemas.openxmlformats.org/officeDocument/2006/relationships/hyperlink" Target="https://t.co/cd4FcGp5HB" TargetMode="External"/><Relationship Id="rId324" Type="http://schemas.openxmlformats.org/officeDocument/2006/relationships/hyperlink" Target="http://pbs.twimg.com/profile_background_images/378800000159569162/cnIu2O2u.jpeg" TargetMode="External"/><Relationship Id="rId531" Type="http://schemas.openxmlformats.org/officeDocument/2006/relationships/hyperlink" Target="https://twitter.com/disney_lilo" TargetMode="External"/><Relationship Id="rId629" Type="http://schemas.openxmlformats.org/officeDocument/2006/relationships/hyperlink" Target="https://twitter.com/tim_gwatney13" TargetMode="External"/><Relationship Id="rId170" Type="http://schemas.openxmlformats.org/officeDocument/2006/relationships/hyperlink" Target="https://pbs.twimg.com/profile_banners/4294275914/1448053230" TargetMode="External"/><Relationship Id="rId268" Type="http://schemas.openxmlformats.org/officeDocument/2006/relationships/hyperlink" Target="http://pbs.twimg.com/profile_background_images/175142274/IMG_1329.JPG" TargetMode="External"/><Relationship Id="rId475" Type="http://schemas.openxmlformats.org/officeDocument/2006/relationships/hyperlink" Target="http://pbs.twimg.com/profile_images/696193787782008835/yxpdaVfa_normal.jpg" TargetMode="External"/><Relationship Id="rId682" Type="http://schemas.openxmlformats.org/officeDocument/2006/relationships/hyperlink" Target="https://pbs.twimg.com/profile_banners/194887147/1432338711" TargetMode="External"/><Relationship Id="rId32" Type="http://schemas.openxmlformats.org/officeDocument/2006/relationships/hyperlink" Target="https://t.co/3vZTlj7QgT" TargetMode="External"/><Relationship Id="rId128" Type="http://schemas.openxmlformats.org/officeDocument/2006/relationships/hyperlink" Target="https://pbs.twimg.com/profile_banners/2785493313/1480632431" TargetMode="External"/><Relationship Id="rId335" Type="http://schemas.openxmlformats.org/officeDocument/2006/relationships/hyperlink" Target="http://pbs.twimg.com/profile_background_images/448820349/images_black.jpg" TargetMode="External"/><Relationship Id="rId542" Type="http://schemas.openxmlformats.org/officeDocument/2006/relationships/hyperlink" Target="https://twitter.com/shopgeekling" TargetMode="External"/><Relationship Id="rId181" Type="http://schemas.openxmlformats.org/officeDocument/2006/relationships/hyperlink" Target="https://pbs.twimg.com/profile_banners/21737845/1477853356" TargetMode="External"/><Relationship Id="rId402" Type="http://schemas.openxmlformats.org/officeDocument/2006/relationships/hyperlink" Target="http://pbs.twimg.com/profile_images/783657072504270848/rijQPgL1_normal.jpg" TargetMode="External"/><Relationship Id="rId279" Type="http://schemas.openxmlformats.org/officeDocument/2006/relationships/hyperlink" Target="http://abs.twimg.com/images/themes/theme1/bg.png" TargetMode="External"/><Relationship Id="rId486" Type="http://schemas.openxmlformats.org/officeDocument/2006/relationships/hyperlink" Target="http://pbs.twimg.com/profile_images/1839601391/1051272440heh_normal.jpg" TargetMode="External"/><Relationship Id="rId693" Type="http://schemas.openxmlformats.org/officeDocument/2006/relationships/hyperlink" Target="https://pbs.twimg.com/profile_banners/95023423/1464904901" TargetMode="External"/><Relationship Id="rId707" Type="http://schemas.openxmlformats.org/officeDocument/2006/relationships/hyperlink" Target="http://abs.twimg.com/images/themes/theme1/bg.png" TargetMode="External"/><Relationship Id="rId43" Type="http://schemas.openxmlformats.org/officeDocument/2006/relationships/hyperlink" Target="https://t.co/usONgn40OH" TargetMode="External"/><Relationship Id="rId139" Type="http://schemas.openxmlformats.org/officeDocument/2006/relationships/hyperlink" Target="https://pbs.twimg.com/profile_banners/280110816/1433083566" TargetMode="External"/><Relationship Id="rId346" Type="http://schemas.openxmlformats.org/officeDocument/2006/relationships/hyperlink" Target="http://pbs.twimg.com/profile_images/786553957971877892/1yAUii4U_normal.jpg" TargetMode="External"/><Relationship Id="rId553" Type="http://schemas.openxmlformats.org/officeDocument/2006/relationships/hyperlink" Target="https://twitter.com/yellow_bulldog" TargetMode="External"/><Relationship Id="rId760" Type="http://schemas.openxmlformats.org/officeDocument/2006/relationships/hyperlink" Target="https://twitter.com/ksdy50" TargetMode="External"/><Relationship Id="rId192" Type="http://schemas.openxmlformats.org/officeDocument/2006/relationships/hyperlink" Target="https://pbs.twimg.com/profile_banners/502428641/1482889602" TargetMode="External"/><Relationship Id="rId206" Type="http://schemas.openxmlformats.org/officeDocument/2006/relationships/hyperlink" Target="https://pbs.twimg.com/profile_banners/23582990/1484210223" TargetMode="External"/><Relationship Id="rId413" Type="http://schemas.openxmlformats.org/officeDocument/2006/relationships/hyperlink" Target="http://pbs.twimg.com/profile_images/797640641694072832/ET0YvGDG_normal.jpg" TargetMode="External"/><Relationship Id="rId497" Type="http://schemas.openxmlformats.org/officeDocument/2006/relationships/hyperlink" Target="https://twitter.com/bricolesdefille" TargetMode="External"/><Relationship Id="rId620" Type="http://schemas.openxmlformats.org/officeDocument/2006/relationships/hyperlink" Target="https://twitter.com/shotgunhawk" TargetMode="External"/><Relationship Id="rId718" Type="http://schemas.openxmlformats.org/officeDocument/2006/relationships/hyperlink" Target="http://abs.twimg.com/images/themes/theme1/bg.png" TargetMode="External"/><Relationship Id="rId357" Type="http://schemas.openxmlformats.org/officeDocument/2006/relationships/hyperlink" Target="http://pbs.twimg.com/profile_images/818690866034282498/kP4BPq8I_normal.jpg" TargetMode="External"/><Relationship Id="rId54" Type="http://schemas.openxmlformats.org/officeDocument/2006/relationships/hyperlink" Target="https://t.co/vhDnyTwGbP" TargetMode="External"/><Relationship Id="rId217" Type="http://schemas.openxmlformats.org/officeDocument/2006/relationships/hyperlink" Target="http://abs.twimg.com/images/themes/theme1/bg.png" TargetMode="External"/><Relationship Id="rId564" Type="http://schemas.openxmlformats.org/officeDocument/2006/relationships/hyperlink" Target="https://twitter.com/doctorfailure" TargetMode="External"/><Relationship Id="rId771" Type="http://schemas.openxmlformats.org/officeDocument/2006/relationships/hyperlink" Target="https://twitter.com/randymartinez40" TargetMode="External"/><Relationship Id="rId424" Type="http://schemas.openxmlformats.org/officeDocument/2006/relationships/hyperlink" Target="http://pbs.twimg.com/profile_images/770706155437817856/3eV3oqE4_normal.jpg" TargetMode="External"/><Relationship Id="rId631" Type="http://schemas.openxmlformats.org/officeDocument/2006/relationships/hyperlink" Target="https://twitter.com/kingdom_of_lego" TargetMode="External"/><Relationship Id="rId729" Type="http://schemas.openxmlformats.org/officeDocument/2006/relationships/hyperlink" Target="http://pbs.twimg.com/profile_images/3367361997/33f834223028718a75416d5911c9039b_normal.png" TargetMode="External"/><Relationship Id="rId270" Type="http://schemas.openxmlformats.org/officeDocument/2006/relationships/hyperlink" Target="http://pbs.twimg.com/profile_background_images/378800000162249739/iiuQiU6O.jpeg" TargetMode="External"/><Relationship Id="rId65" Type="http://schemas.openxmlformats.org/officeDocument/2006/relationships/hyperlink" Target="https://t.co/6tIrJZpr9f" TargetMode="External"/><Relationship Id="rId130" Type="http://schemas.openxmlformats.org/officeDocument/2006/relationships/hyperlink" Target="https://pbs.twimg.com/profile_banners/605915020/1478572337" TargetMode="External"/><Relationship Id="rId368" Type="http://schemas.openxmlformats.org/officeDocument/2006/relationships/hyperlink" Target="http://pbs.twimg.com/profile_images/719577452083687424/_N6wL4yL_normal.jpg" TargetMode="External"/><Relationship Id="rId575" Type="http://schemas.openxmlformats.org/officeDocument/2006/relationships/hyperlink" Target="https://twitter.com/north_or_south" TargetMode="External"/><Relationship Id="rId782" Type="http://schemas.openxmlformats.org/officeDocument/2006/relationships/hyperlink" Target="https://twitter.com/youtube" TargetMode="External"/><Relationship Id="rId228" Type="http://schemas.openxmlformats.org/officeDocument/2006/relationships/hyperlink" Target="http://abs.twimg.com/images/themes/theme1/bg.png" TargetMode="External"/><Relationship Id="rId435" Type="http://schemas.openxmlformats.org/officeDocument/2006/relationships/hyperlink" Target="http://pbs.twimg.com/profile_images/803610776380395520/hLL5K-ea_normal.jpg" TargetMode="External"/><Relationship Id="rId642" Type="http://schemas.openxmlformats.org/officeDocument/2006/relationships/hyperlink" Target="https://twitter.com/maplin_wkf" TargetMode="External"/><Relationship Id="rId281" Type="http://schemas.openxmlformats.org/officeDocument/2006/relationships/hyperlink" Target="http://abs.twimg.com/images/themes/theme9/bg.gif" TargetMode="External"/><Relationship Id="rId502" Type="http://schemas.openxmlformats.org/officeDocument/2006/relationships/hyperlink" Target="https://twitter.com/creamymemes_" TargetMode="External"/><Relationship Id="rId76" Type="http://schemas.openxmlformats.org/officeDocument/2006/relationships/hyperlink" Target="https://t.co/twxHxOtlG0" TargetMode="External"/><Relationship Id="rId141" Type="http://schemas.openxmlformats.org/officeDocument/2006/relationships/hyperlink" Target="https://pbs.twimg.com/profile_banners/471681294/1448243366" TargetMode="External"/><Relationship Id="rId379" Type="http://schemas.openxmlformats.org/officeDocument/2006/relationships/hyperlink" Target="http://pbs.twimg.com/profile_images/677138530049519616/6z24nITS_normal.png" TargetMode="External"/><Relationship Id="rId586" Type="http://schemas.openxmlformats.org/officeDocument/2006/relationships/hyperlink" Target="https://twitter.com/cool_ishan1" TargetMode="External"/><Relationship Id="rId793" Type="http://schemas.openxmlformats.org/officeDocument/2006/relationships/table" Target="../tables/table2.xml"/><Relationship Id="rId7" Type="http://schemas.openxmlformats.org/officeDocument/2006/relationships/hyperlink" Target="https://t.co/FTmuATwjyc" TargetMode="External"/><Relationship Id="rId239" Type="http://schemas.openxmlformats.org/officeDocument/2006/relationships/hyperlink" Target="http://pbs.twimg.com/profile_background_images/592667489156210688/4B6pNHhy.jpg" TargetMode="External"/><Relationship Id="rId446" Type="http://schemas.openxmlformats.org/officeDocument/2006/relationships/hyperlink" Target="http://pbs.twimg.com/profile_images/822446053207085056/cb8ka9Lc_normal.jpg" TargetMode="External"/><Relationship Id="rId653" Type="http://schemas.openxmlformats.org/officeDocument/2006/relationships/hyperlink" Target="https://t.co/u6wqo3XOHC" TargetMode="External"/><Relationship Id="rId292" Type="http://schemas.openxmlformats.org/officeDocument/2006/relationships/hyperlink" Target="http://pbs.twimg.com/profile_background_images/378800000091417460/89eedeeeb6245107c8fd531080f2219e.jpeg" TargetMode="External"/><Relationship Id="rId306" Type="http://schemas.openxmlformats.org/officeDocument/2006/relationships/hyperlink" Target="http://abs.twimg.com/images/themes/theme4/bg.gif" TargetMode="External"/><Relationship Id="rId87" Type="http://schemas.openxmlformats.org/officeDocument/2006/relationships/hyperlink" Target="https://pbs.twimg.com/profile_banners/786549324079521792/1476363793" TargetMode="External"/><Relationship Id="rId513" Type="http://schemas.openxmlformats.org/officeDocument/2006/relationships/hyperlink" Target="https://twitter.com/smmarwood" TargetMode="External"/><Relationship Id="rId597" Type="http://schemas.openxmlformats.org/officeDocument/2006/relationships/hyperlink" Target="https://twitter.com/tony_or_michael" TargetMode="External"/><Relationship Id="rId720" Type="http://schemas.openxmlformats.org/officeDocument/2006/relationships/hyperlink" Target="http://pbs.twimg.com/profile_background_images/451389902429491200/Rrlh09IC.png" TargetMode="External"/><Relationship Id="rId152" Type="http://schemas.openxmlformats.org/officeDocument/2006/relationships/hyperlink" Target="https://pbs.twimg.com/profile_banners/163625626/1421662789" TargetMode="External"/><Relationship Id="rId457" Type="http://schemas.openxmlformats.org/officeDocument/2006/relationships/hyperlink" Target="http://pbs.twimg.com/profile_images/703408465201516544/csjBtTdz_normal.jpg" TargetMode="External"/><Relationship Id="rId664" Type="http://schemas.openxmlformats.org/officeDocument/2006/relationships/hyperlink" Target="https://t.co/7qW3qQl2VJ" TargetMode="External"/><Relationship Id="rId14" Type="http://schemas.openxmlformats.org/officeDocument/2006/relationships/hyperlink" Target="https://t.co/cJpI2u9NOx" TargetMode="External"/><Relationship Id="rId317" Type="http://schemas.openxmlformats.org/officeDocument/2006/relationships/hyperlink" Target="http://pbs.twimg.com/profile_background_images/564910689/Magneta.jpg" TargetMode="External"/><Relationship Id="rId524" Type="http://schemas.openxmlformats.org/officeDocument/2006/relationships/hyperlink" Target="https://twitter.com/liambailey0408" TargetMode="External"/><Relationship Id="rId731" Type="http://schemas.openxmlformats.org/officeDocument/2006/relationships/hyperlink" Target="http://pbs.twimg.com/profile_images/783419325830934528/7Ad49etX_normal.jpg" TargetMode="External"/><Relationship Id="rId98" Type="http://schemas.openxmlformats.org/officeDocument/2006/relationships/hyperlink" Target="https://pbs.twimg.com/profile_banners/758282062457700352/1484323069" TargetMode="External"/><Relationship Id="rId163" Type="http://schemas.openxmlformats.org/officeDocument/2006/relationships/hyperlink" Target="https://pbs.twimg.com/profile_banners/1375826335/1482346184" TargetMode="External"/><Relationship Id="rId370" Type="http://schemas.openxmlformats.org/officeDocument/2006/relationships/hyperlink" Target="http://pbs.twimg.com/profile_images/749640152822132736/Sa6zF8sE_normal.jpg" TargetMode="External"/><Relationship Id="rId230" Type="http://schemas.openxmlformats.org/officeDocument/2006/relationships/hyperlink" Target="http://abs.twimg.com/images/themes/theme9/bg.gif" TargetMode="External"/><Relationship Id="rId468" Type="http://schemas.openxmlformats.org/officeDocument/2006/relationships/hyperlink" Target="http://pbs.twimg.com/profile_images/1641078617/Sith_Mandalorian_normal.jpg" TargetMode="External"/><Relationship Id="rId675" Type="http://schemas.openxmlformats.org/officeDocument/2006/relationships/hyperlink" Target="https://pbs.twimg.com/profile_banners/1584163472/1484494448" TargetMode="External"/><Relationship Id="rId25" Type="http://schemas.openxmlformats.org/officeDocument/2006/relationships/hyperlink" Target="https://t.co/WmLImTnEuQ" TargetMode="External"/><Relationship Id="rId328" Type="http://schemas.openxmlformats.org/officeDocument/2006/relationships/hyperlink" Target="http://abs.twimg.com/images/themes/theme1/bg.png" TargetMode="External"/><Relationship Id="rId535" Type="http://schemas.openxmlformats.org/officeDocument/2006/relationships/hyperlink" Target="https://twitter.com/qualitycomics" TargetMode="External"/><Relationship Id="rId742" Type="http://schemas.openxmlformats.org/officeDocument/2006/relationships/hyperlink" Target="http://pbs.twimg.com/profile_images/601969531280445441/dl5ngo03_normal.jpg" TargetMode="External"/><Relationship Id="rId174" Type="http://schemas.openxmlformats.org/officeDocument/2006/relationships/hyperlink" Target="https://pbs.twimg.com/profile_banners/810695206752448512/1484133899" TargetMode="External"/><Relationship Id="rId381" Type="http://schemas.openxmlformats.org/officeDocument/2006/relationships/hyperlink" Target="http://pbs.twimg.com/profile_images/774345364996358144/Tvojp2Z6_normal.jpg" TargetMode="External"/><Relationship Id="rId602" Type="http://schemas.openxmlformats.org/officeDocument/2006/relationships/hyperlink" Target="https://twitter.com/gallica_" TargetMode="External"/><Relationship Id="rId241" Type="http://schemas.openxmlformats.org/officeDocument/2006/relationships/hyperlink" Target="http://pbs.twimg.com/profile_background_images/378800000043451745/e0abd7817478d8f1486de3bf116c1049.png" TargetMode="External"/><Relationship Id="rId479" Type="http://schemas.openxmlformats.org/officeDocument/2006/relationships/hyperlink" Target="http://pbs.twimg.com/profile_images/820778516950163457/RGIWPNIv_normal.jpg" TargetMode="External"/><Relationship Id="rId686" Type="http://schemas.openxmlformats.org/officeDocument/2006/relationships/hyperlink" Target="https://pbs.twimg.com/profile_banners/14229298/1348021473" TargetMode="External"/><Relationship Id="rId36" Type="http://schemas.openxmlformats.org/officeDocument/2006/relationships/hyperlink" Target="https://t.co/WLXY28kI0W" TargetMode="External"/><Relationship Id="rId339" Type="http://schemas.openxmlformats.org/officeDocument/2006/relationships/hyperlink" Target="http://abs.twimg.com/images/themes/theme1/bg.png" TargetMode="External"/><Relationship Id="rId546" Type="http://schemas.openxmlformats.org/officeDocument/2006/relationships/hyperlink" Target="https://twitter.com/talkstarwars" TargetMode="External"/><Relationship Id="rId753" Type="http://schemas.openxmlformats.org/officeDocument/2006/relationships/hyperlink" Target="http://pbs.twimg.com/profile_images/615696617165885440/JDbUuo9H_normal.jpg" TargetMode="External"/><Relationship Id="rId101" Type="http://schemas.openxmlformats.org/officeDocument/2006/relationships/hyperlink" Target="https://pbs.twimg.com/profile_banners/38178333/1456277469" TargetMode="External"/><Relationship Id="rId185" Type="http://schemas.openxmlformats.org/officeDocument/2006/relationships/hyperlink" Target="https://pbs.twimg.com/profile_banners/817015374315130880/1483633008" TargetMode="External"/><Relationship Id="rId406" Type="http://schemas.openxmlformats.org/officeDocument/2006/relationships/hyperlink" Target="http://pbs.twimg.com/profile_images/822575547880456192/yJnLFd32_normal.jpg" TargetMode="External"/><Relationship Id="rId392" Type="http://schemas.openxmlformats.org/officeDocument/2006/relationships/hyperlink" Target="http://pbs.twimg.com/profile_images/767707516029370369/zvMlAx8A_normal.jpg" TargetMode="External"/><Relationship Id="rId613" Type="http://schemas.openxmlformats.org/officeDocument/2006/relationships/hyperlink" Target="https://twitter.com/cpaulmabry" TargetMode="External"/><Relationship Id="rId697" Type="http://schemas.openxmlformats.org/officeDocument/2006/relationships/hyperlink" Target="https://pbs.twimg.com/profile_banners/25629019/1485142374" TargetMode="External"/><Relationship Id="rId252" Type="http://schemas.openxmlformats.org/officeDocument/2006/relationships/hyperlink" Target="http://abs.twimg.com/images/themes/theme1/bg.png" TargetMode="External"/><Relationship Id="rId47" Type="http://schemas.openxmlformats.org/officeDocument/2006/relationships/hyperlink" Target="https://t.co/WJoijOPlcO" TargetMode="External"/><Relationship Id="rId112" Type="http://schemas.openxmlformats.org/officeDocument/2006/relationships/hyperlink" Target="https://pbs.twimg.com/profile_banners/3275091710/1468616440" TargetMode="External"/><Relationship Id="rId557" Type="http://schemas.openxmlformats.org/officeDocument/2006/relationships/hyperlink" Target="https://twitter.com/arcticabs" TargetMode="External"/><Relationship Id="rId764" Type="http://schemas.openxmlformats.org/officeDocument/2006/relationships/hyperlink" Target="https://twitter.com/anniv_or" TargetMode="External"/><Relationship Id="rId196" Type="http://schemas.openxmlformats.org/officeDocument/2006/relationships/hyperlink" Target="https://pbs.twimg.com/profile_banners/3139907767/1485048318" TargetMode="External"/><Relationship Id="rId417" Type="http://schemas.openxmlformats.org/officeDocument/2006/relationships/hyperlink" Target="http://pbs.twimg.com/profile_images/3465149549/150371d768b61813572afd8321e54ac4_normal.jpeg" TargetMode="External"/><Relationship Id="rId624" Type="http://schemas.openxmlformats.org/officeDocument/2006/relationships/hyperlink" Target="https://twitter.com/moneywisemoms" TargetMode="External"/><Relationship Id="rId263" Type="http://schemas.openxmlformats.org/officeDocument/2006/relationships/hyperlink" Target="http://abs.twimg.com/images/themes/theme1/bg.png" TargetMode="External"/><Relationship Id="rId470" Type="http://schemas.openxmlformats.org/officeDocument/2006/relationships/hyperlink" Target="http://pbs.twimg.com/profile_images/734280521409134592/EsJxWy_G_normal.jpg" TargetMode="External"/><Relationship Id="rId58" Type="http://schemas.openxmlformats.org/officeDocument/2006/relationships/hyperlink" Target="https://t.co/lsM7nwvv87" TargetMode="External"/><Relationship Id="rId123" Type="http://schemas.openxmlformats.org/officeDocument/2006/relationships/hyperlink" Target="https://pbs.twimg.com/profile_banners/4908923115/1472810782" TargetMode="External"/><Relationship Id="rId330" Type="http://schemas.openxmlformats.org/officeDocument/2006/relationships/hyperlink" Target="http://abs.twimg.com/images/themes/theme1/bg.png" TargetMode="External"/><Relationship Id="rId568" Type="http://schemas.openxmlformats.org/officeDocument/2006/relationships/hyperlink" Target="https://twitter.com/conspiracyin559" TargetMode="External"/><Relationship Id="rId775" Type="http://schemas.openxmlformats.org/officeDocument/2006/relationships/hyperlink" Target="https://twitter.com/washingmachineo" TargetMode="External"/><Relationship Id="rId428" Type="http://schemas.openxmlformats.org/officeDocument/2006/relationships/hyperlink" Target="http://pbs.twimg.com/profile_images/779095986505252865/m4CINjPt_normal.jpg" TargetMode="External"/><Relationship Id="rId635" Type="http://schemas.openxmlformats.org/officeDocument/2006/relationships/hyperlink" Target="https://twitter.com/austimus_p" TargetMode="External"/><Relationship Id="rId274" Type="http://schemas.openxmlformats.org/officeDocument/2006/relationships/hyperlink" Target="http://abs.twimg.com/images/themes/theme1/bg.png" TargetMode="External"/><Relationship Id="rId481" Type="http://schemas.openxmlformats.org/officeDocument/2006/relationships/hyperlink" Target="http://pbs.twimg.com/profile_images/805947220633583616/Ht7Ne3gk_normal.jpg" TargetMode="External"/><Relationship Id="rId702" Type="http://schemas.openxmlformats.org/officeDocument/2006/relationships/hyperlink" Target="http://pbs.twimg.com/profile_background_images/665103689/f37654de20e9f654de69204cb902d1c5.jpeg" TargetMode="External"/><Relationship Id="rId69" Type="http://schemas.openxmlformats.org/officeDocument/2006/relationships/hyperlink" Target="http://t.co/jzM78g4jM9" TargetMode="External"/><Relationship Id="rId134" Type="http://schemas.openxmlformats.org/officeDocument/2006/relationships/hyperlink" Target="https://pbs.twimg.com/profile_banners/19353688/1474424118" TargetMode="External"/><Relationship Id="rId579" Type="http://schemas.openxmlformats.org/officeDocument/2006/relationships/hyperlink" Target="https://twitter.com/mcshiv3rs" TargetMode="External"/><Relationship Id="rId786" Type="http://schemas.openxmlformats.org/officeDocument/2006/relationships/hyperlink" Target="https://twitter.com/disneystudios" TargetMode="External"/><Relationship Id="rId341" Type="http://schemas.openxmlformats.org/officeDocument/2006/relationships/hyperlink" Target="http://abs.twimg.com/images/themes/theme9/bg.gif" TargetMode="External"/><Relationship Id="rId439" Type="http://schemas.openxmlformats.org/officeDocument/2006/relationships/hyperlink" Target="http://pbs.twimg.com/profile_images/592719871525421057/Qr8bADnl_normal.jpg" TargetMode="External"/><Relationship Id="rId646" Type="http://schemas.openxmlformats.org/officeDocument/2006/relationships/hyperlink" Target="https://t.co/m5jwysh10i" TargetMode="External"/><Relationship Id="rId201" Type="http://schemas.openxmlformats.org/officeDocument/2006/relationships/hyperlink" Target="https://pbs.twimg.com/profile_banners/3984196633/1478547775" TargetMode="External"/><Relationship Id="rId285" Type="http://schemas.openxmlformats.org/officeDocument/2006/relationships/hyperlink" Target="http://abs.twimg.com/images/themes/theme1/bg.png" TargetMode="External"/><Relationship Id="rId506" Type="http://schemas.openxmlformats.org/officeDocument/2006/relationships/hyperlink" Target="https://twitter.com/brich51" TargetMode="External"/><Relationship Id="rId492" Type="http://schemas.openxmlformats.org/officeDocument/2006/relationships/hyperlink" Target="http://pbs.twimg.com/profile_images/782351987270488064/rL9QXFTK_normal.jpg" TargetMode="External"/><Relationship Id="rId713" Type="http://schemas.openxmlformats.org/officeDocument/2006/relationships/hyperlink" Target="http://pbs.twimg.com/profile_background_images/378800000122380025/22cc14d7d12810935351c578c505cd1a.jpeg" TargetMode="External"/><Relationship Id="rId145" Type="http://schemas.openxmlformats.org/officeDocument/2006/relationships/hyperlink" Target="https://pbs.twimg.com/profile_banners/813812740817092608/1484479548" TargetMode="External"/><Relationship Id="rId352" Type="http://schemas.openxmlformats.org/officeDocument/2006/relationships/hyperlink" Target="http://pbs.twimg.com/profile_images/820874637835988992/Hb3RY8uq_normal.jpg" TargetMode="External"/><Relationship Id="rId212" Type="http://schemas.openxmlformats.org/officeDocument/2006/relationships/hyperlink" Target="http://abs.twimg.com/images/themes/theme1/bg.png" TargetMode="External"/><Relationship Id="rId657" Type="http://schemas.openxmlformats.org/officeDocument/2006/relationships/hyperlink" Target="https://t.co/DHhdUTHaHb" TargetMode="External"/><Relationship Id="rId296" Type="http://schemas.openxmlformats.org/officeDocument/2006/relationships/hyperlink" Target="http://abs.twimg.com/images/themes/theme1/bg.png" TargetMode="External"/><Relationship Id="rId517" Type="http://schemas.openxmlformats.org/officeDocument/2006/relationships/hyperlink" Target="https://twitter.com/42nerdtasticpl" TargetMode="External"/><Relationship Id="rId724" Type="http://schemas.openxmlformats.org/officeDocument/2006/relationships/hyperlink" Target="http://pbs.twimg.com/profile_background_images/570311906519302144/poHGi5FN.jpeg" TargetMode="External"/><Relationship Id="rId60" Type="http://schemas.openxmlformats.org/officeDocument/2006/relationships/hyperlink" Target="http://t.co/Yx4cxRvUGw" TargetMode="External"/><Relationship Id="rId156" Type="http://schemas.openxmlformats.org/officeDocument/2006/relationships/hyperlink" Target="https://pbs.twimg.com/profile_banners/62233375/1480430713" TargetMode="External"/><Relationship Id="rId363" Type="http://schemas.openxmlformats.org/officeDocument/2006/relationships/hyperlink" Target="http://pbs.twimg.com/profile_images/799596245438369792/66WIZLxS_normal.jpg" TargetMode="External"/><Relationship Id="rId570" Type="http://schemas.openxmlformats.org/officeDocument/2006/relationships/hyperlink" Target="https://twitter.com/theirisau" TargetMode="External"/><Relationship Id="rId223" Type="http://schemas.openxmlformats.org/officeDocument/2006/relationships/hyperlink" Target="http://pbs.twimg.com/profile_background_images/545632683120812032/qoGkfCyx.jpeg" TargetMode="External"/><Relationship Id="rId430" Type="http://schemas.openxmlformats.org/officeDocument/2006/relationships/hyperlink" Target="http://pbs.twimg.com/profile_images/823572232920334336/9CnZ6rpk_normal.jpg" TargetMode="External"/><Relationship Id="rId668" Type="http://schemas.openxmlformats.org/officeDocument/2006/relationships/hyperlink" Target="https://t.co/B1CBHKP8rO" TargetMode="External"/><Relationship Id="rId18" Type="http://schemas.openxmlformats.org/officeDocument/2006/relationships/hyperlink" Target="http://t.co/8DVvHfkcQ1" TargetMode="External"/><Relationship Id="rId528" Type="http://schemas.openxmlformats.org/officeDocument/2006/relationships/hyperlink" Target="https://twitter.com/forcestrong" TargetMode="External"/><Relationship Id="rId735" Type="http://schemas.openxmlformats.org/officeDocument/2006/relationships/hyperlink" Target="http://pbs.twimg.com/profile_images/554783550286094336/tkbxOWbA_normal.jpeg" TargetMode="External"/><Relationship Id="rId167" Type="http://schemas.openxmlformats.org/officeDocument/2006/relationships/hyperlink" Target="https://pbs.twimg.com/profile_banners/191510562/1470383695" TargetMode="External"/><Relationship Id="rId374" Type="http://schemas.openxmlformats.org/officeDocument/2006/relationships/hyperlink" Target="http://pbs.twimg.com/profile_images/2670684268/758216728715290fb4a1be5521bf775d_normal.jpeg" TargetMode="External"/><Relationship Id="rId581" Type="http://schemas.openxmlformats.org/officeDocument/2006/relationships/hyperlink" Target="https://twitter.com/philthinks2much" TargetMode="External"/><Relationship Id="rId71" Type="http://schemas.openxmlformats.org/officeDocument/2006/relationships/hyperlink" Target="http://t.co/FRjMeK77aD" TargetMode="External"/><Relationship Id="rId234" Type="http://schemas.openxmlformats.org/officeDocument/2006/relationships/hyperlink" Target="http://pbs.twimg.com/profile_background_images/344323185/BG_dmr_Final.jpg" TargetMode="External"/><Relationship Id="rId679" Type="http://schemas.openxmlformats.org/officeDocument/2006/relationships/hyperlink" Target="https://pbs.twimg.com/profile_banners/816720929388515328/1483556793" TargetMode="External"/><Relationship Id="rId2" Type="http://schemas.openxmlformats.org/officeDocument/2006/relationships/hyperlink" Target="https://t.co/xsUCJbT7Uw" TargetMode="External"/><Relationship Id="rId29" Type="http://schemas.openxmlformats.org/officeDocument/2006/relationships/hyperlink" Target="https://t.co/HFhOJXlkzm" TargetMode="External"/><Relationship Id="rId441" Type="http://schemas.openxmlformats.org/officeDocument/2006/relationships/hyperlink" Target="http://pbs.twimg.com/profile_images/633086538285363200/Ok9AP03z_normal.png" TargetMode="External"/><Relationship Id="rId539" Type="http://schemas.openxmlformats.org/officeDocument/2006/relationships/hyperlink" Target="https://twitter.com/roscobrittin" TargetMode="External"/><Relationship Id="rId746" Type="http://schemas.openxmlformats.org/officeDocument/2006/relationships/hyperlink" Target="http://pbs.twimg.com/profile_images/1685565403/image_normal.jpg" TargetMode="External"/><Relationship Id="rId178" Type="http://schemas.openxmlformats.org/officeDocument/2006/relationships/hyperlink" Target="https://pbs.twimg.com/profile_banners/40086005/1389066588" TargetMode="External"/><Relationship Id="rId301" Type="http://schemas.openxmlformats.org/officeDocument/2006/relationships/hyperlink" Target="http://abs.twimg.com/images/themes/theme1/bg.png" TargetMode="External"/><Relationship Id="rId82" Type="http://schemas.openxmlformats.org/officeDocument/2006/relationships/hyperlink" Target="https://t.co/FvQE696PFK" TargetMode="External"/><Relationship Id="rId385" Type="http://schemas.openxmlformats.org/officeDocument/2006/relationships/hyperlink" Target="http://pbs.twimg.com/profile_images/619921103390011392/90QzcyYV_normal.jpg" TargetMode="External"/><Relationship Id="rId592" Type="http://schemas.openxmlformats.org/officeDocument/2006/relationships/hyperlink" Target="https://twitter.com/mikejdeleon" TargetMode="External"/><Relationship Id="rId606" Type="http://schemas.openxmlformats.org/officeDocument/2006/relationships/hyperlink" Target="https://twitter.com/joecugeek" TargetMode="External"/><Relationship Id="rId245" Type="http://schemas.openxmlformats.org/officeDocument/2006/relationships/hyperlink" Target="http://abs.twimg.com/images/themes/theme1/bg.png" TargetMode="External"/><Relationship Id="rId452" Type="http://schemas.openxmlformats.org/officeDocument/2006/relationships/hyperlink" Target="http://pbs.twimg.com/profile_images/820329284812361728/hUftQA-6_normal.jpg" TargetMode="External"/><Relationship Id="rId105" Type="http://schemas.openxmlformats.org/officeDocument/2006/relationships/hyperlink" Target="https://pbs.twimg.com/profile_banners/43681990/1449869390" TargetMode="External"/><Relationship Id="rId312" Type="http://schemas.openxmlformats.org/officeDocument/2006/relationships/hyperlink" Target="http://pbs.twimg.com/profile_background_images/805516242/a825bba688b89e3e6be3a0f489051cfc.jpeg" TargetMode="External"/><Relationship Id="rId757" Type="http://schemas.openxmlformats.org/officeDocument/2006/relationships/hyperlink" Target="http://pbs.twimg.com/profile_images/520114874592923648/PTQIUm9q_normal.jpeg" TargetMode="External"/><Relationship Id="rId93" Type="http://schemas.openxmlformats.org/officeDocument/2006/relationships/hyperlink" Target="https://pbs.twimg.com/profile_banners/701524076343328769/1484025477" TargetMode="External"/><Relationship Id="rId189" Type="http://schemas.openxmlformats.org/officeDocument/2006/relationships/hyperlink" Target="https://pbs.twimg.com/profile_banners/18130804/1414132688" TargetMode="External"/><Relationship Id="rId396" Type="http://schemas.openxmlformats.org/officeDocument/2006/relationships/hyperlink" Target="http://pbs.twimg.com/profile_images/771650625499074560/mBed-Mei_normal.jpg" TargetMode="External"/><Relationship Id="rId617" Type="http://schemas.openxmlformats.org/officeDocument/2006/relationships/hyperlink" Target="https://twitter.com/va_nisher" TargetMode="External"/><Relationship Id="rId256" Type="http://schemas.openxmlformats.org/officeDocument/2006/relationships/hyperlink" Target="http://abs.twimg.com/images/themes/theme1/bg.png" TargetMode="External"/><Relationship Id="rId463" Type="http://schemas.openxmlformats.org/officeDocument/2006/relationships/hyperlink" Target="http://pbs.twimg.com/profile_images/818208601433133063/YfZRN_ZK_normal.jpg" TargetMode="External"/><Relationship Id="rId670" Type="http://schemas.openxmlformats.org/officeDocument/2006/relationships/hyperlink" Target="https://pbs.twimg.com/profile_banners/67418441/1481583532" TargetMode="External"/><Relationship Id="rId116" Type="http://schemas.openxmlformats.org/officeDocument/2006/relationships/hyperlink" Target="https://pbs.twimg.com/profile_banners/245518913/1396233767" TargetMode="External"/><Relationship Id="rId323" Type="http://schemas.openxmlformats.org/officeDocument/2006/relationships/hyperlink" Target="http://abs.twimg.com/images/themes/theme1/bg.png" TargetMode="External"/><Relationship Id="rId530" Type="http://schemas.openxmlformats.org/officeDocument/2006/relationships/hyperlink" Target="https://twitter.com/disney_dmr" TargetMode="External"/><Relationship Id="rId768" Type="http://schemas.openxmlformats.org/officeDocument/2006/relationships/hyperlink" Target="https://twitter.com/kushins" TargetMode="External"/><Relationship Id="rId20" Type="http://schemas.openxmlformats.org/officeDocument/2006/relationships/hyperlink" Target="https://t.co/I7Wf4cXaP9" TargetMode="External"/><Relationship Id="rId628" Type="http://schemas.openxmlformats.org/officeDocument/2006/relationships/hyperlink" Target="https://twitter.com/tyrrhenesea85" TargetMode="External"/><Relationship Id="rId267" Type="http://schemas.openxmlformats.org/officeDocument/2006/relationships/hyperlink" Target="http://abs.twimg.com/images/themes/theme1/bg.png" TargetMode="External"/><Relationship Id="rId474" Type="http://schemas.openxmlformats.org/officeDocument/2006/relationships/hyperlink" Target="http://pbs.twimg.com/profile_images/639911188332158976/qcL6hjGG_normal.png" TargetMode="External"/><Relationship Id="rId127" Type="http://schemas.openxmlformats.org/officeDocument/2006/relationships/hyperlink" Target="https://pbs.twimg.com/profile_banners/2944720399/1484721648" TargetMode="External"/><Relationship Id="rId681" Type="http://schemas.openxmlformats.org/officeDocument/2006/relationships/hyperlink" Target="https://pbs.twimg.com/profile_banners/3367461574/1442776872" TargetMode="External"/><Relationship Id="rId779" Type="http://schemas.openxmlformats.org/officeDocument/2006/relationships/hyperlink" Target="https://twitter.com/benshapiro" TargetMode="External"/><Relationship Id="rId31" Type="http://schemas.openxmlformats.org/officeDocument/2006/relationships/hyperlink" Target="https://t.co/YWufG0X9LK" TargetMode="External"/><Relationship Id="rId334" Type="http://schemas.openxmlformats.org/officeDocument/2006/relationships/hyperlink" Target="http://abs.twimg.com/images/themes/theme1/bg.png" TargetMode="External"/><Relationship Id="rId541" Type="http://schemas.openxmlformats.org/officeDocument/2006/relationships/hyperlink" Target="https://twitter.com/ggomes_29" TargetMode="External"/><Relationship Id="rId639" Type="http://schemas.openxmlformats.org/officeDocument/2006/relationships/hyperlink" Target="https://twitter.com/revjayleal" TargetMode="External"/><Relationship Id="rId180" Type="http://schemas.openxmlformats.org/officeDocument/2006/relationships/hyperlink" Target="https://pbs.twimg.com/profile_banners/238970975/1471475359" TargetMode="External"/><Relationship Id="rId278" Type="http://schemas.openxmlformats.org/officeDocument/2006/relationships/hyperlink" Target="http://pbs.twimg.com/profile_background_images/483095053611442176/2VbIqbJp.png" TargetMode="External"/><Relationship Id="rId401" Type="http://schemas.openxmlformats.org/officeDocument/2006/relationships/hyperlink" Target="http://pbs.twimg.com/profile_images/782412515875495937/zo1s2qVh_normal.jpg" TargetMode="External"/><Relationship Id="rId485" Type="http://schemas.openxmlformats.org/officeDocument/2006/relationships/hyperlink" Target="http://pbs.twimg.com/profile_images/1549545685/dove_normal.jpg" TargetMode="External"/><Relationship Id="rId692" Type="http://schemas.openxmlformats.org/officeDocument/2006/relationships/hyperlink" Target="https://pbs.twimg.com/profile_banners/2768501/1439986442" TargetMode="External"/><Relationship Id="rId706" Type="http://schemas.openxmlformats.org/officeDocument/2006/relationships/hyperlink" Target="http://pbs.twimg.com/profile_background_images/623484122506223616/fzeF5z3a.jpg" TargetMode="External"/><Relationship Id="rId42" Type="http://schemas.openxmlformats.org/officeDocument/2006/relationships/hyperlink" Target="https://t.co/WSOdLdbISW" TargetMode="External"/><Relationship Id="rId138" Type="http://schemas.openxmlformats.org/officeDocument/2006/relationships/hyperlink" Target="https://pbs.twimg.com/profile_banners/18108912/1479007309" TargetMode="External"/><Relationship Id="rId345" Type="http://schemas.openxmlformats.org/officeDocument/2006/relationships/hyperlink" Target="http://pbs.twimg.com/profile_images/816136652657721344/czhSzkyG_normal.jpg" TargetMode="External"/><Relationship Id="rId552" Type="http://schemas.openxmlformats.org/officeDocument/2006/relationships/hyperlink" Target="https://twitter.com/genxwing" TargetMode="External"/><Relationship Id="rId191" Type="http://schemas.openxmlformats.org/officeDocument/2006/relationships/hyperlink" Target="https://pbs.twimg.com/profile_banners/17869154/1397007481" TargetMode="External"/><Relationship Id="rId205" Type="http://schemas.openxmlformats.org/officeDocument/2006/relationships/hyperlink" Target="https://pbs.twimg.com/profile_banners/30338988/1484109331" TargetMode="External"/><Relationship Id="rId412" Type="http://schemas.openxmlformats.org/officeDocument/2006/relationships/hyperlink" Target="http://pbs.twimg.com/profile_images/594161658051883008/AAcZeBxl_normal.jpg" TargetMode="External"/><Relationship Id="rId289" Type="http://schemas.openxmlformats.org/officeDocument/2006/relationships/hyperlink" Target="http://abs.twimg.com/images/themes/theme1/bg.png" TargetMode="External"/><Relationship Id="rId496" Type="http://schemas.openxmlformats.org/officeDocument/2006/relationships/hyperlink" Target="https://twitter.com/radio_gaz" TargetMode="External"/><Relationship Id="rId717" Type="http://schemas.openxmlformats.org/officeDocument/2006/relationships/hyperlink" Target="http://pbs.twimg.com/profile_background_images/705519943706501120/4owNc_7y.jpg" TargetMode="External"/><Relationship Id="rId53" Type="http://schemas.openxmlformats.org/officeDocument/2006/relationships/hyperlink" Target="https://t.co/iy27HK2GDz" TargetMode="External"/><Relationship Id="rId149" Type="http://schemas.openxmlformats.org/officeDocument/2006/relationships/hyperlink" Target="https://pbs.twimg.com/profile_banners/140949898/1470716553" TargetMode="External"/><Relationship Id="rId356" Type="http://schemas.openxmlformats.org/officeDocument/2006/relationships/hyperlink" Target="http://pbs.twimg.com/profile_images/529795317764726784/ZamULPuK_normal.jpeg" TargetMode="External"/><Relationship Id="rId563" Type="http://schemas.openxmlformats.org/officeDocument/2006/relationships/hyperlink" Target="https://twitter.com/luism8989" TargetMode="External"/><Relationship Id="rId770" Type="http://schemas.openxmlformats.org/officeDocument/2006/relationships/hyperlink" Target="https://twitter.com/nerdevangelist" TargetMode="External"/><Relationship Id="rId216" Type="http://schemas.openxmlformats.org/officeDocument/2006/relationships/hyperlink" Target="http://pbs.twimg.com/profile_background_images/397409715/color.png" TargetMode="External"/><Relationship Id="rId423" Type="http://schemas.openxmlformats.org/officeDocument/2006/relationships/hyperlink" Target="http://pbs.twimg.com/profile_images/807029795141853185/TFStgwn__normal.jpg" TargetMode="External"/><Relationship Id="rId630" Type="http://schemas.openxmlformats.org/officeDocument/2006/relationships/hyperlink" Target="https://twitter.com/elijah_or_bob" TargetMode="External"/><Relationship Id="rId728" Type="http://schemas.openxmlformats.org/officeDocument/2006/relationships/hyperlink" Target="http://abs.twimg.com/images/themes/theme1/bg.png" TargetMode="External"/><Relationship Id="rId22" Type="http://schemas.openxmlformats.org/officeDocument/2006/relationships/hyperlink" Target="https://t.co/EmblCMOsGg" TargetMode="External"/><Relationship Id="rId64" Type="http://schemas.openxmlformats.org/officeDocument/2006/relationships/hyperlink" Target="https://t.co/OwIMxQEOR9" TargetMode="External"/><Relationship Id="rId118" Type="http://schemas.openxmlformats.org/officeDocument/2006/relationships/hyperlink" Target="https://pbs.twimg.com/profile_banners/49471343/1464145624" TargetMode="External"/><Relationship Id="rId325" Type="http://schemas.openxmlformats.org/officeDocument/2006/relationships/hyperlink" Target="http://abs.twimg.com/images/themes/theme14/bg.gif" TargetMode="External"/><Relationship Id="rId367" Type="http://schemas.openxmlformats.org/officeDocument/2006/relationships/hyperlink" Target="http://pbs.twimg.com/profile_images/814232576672014336/JNo9o4D6_normal.jpg" TargetMode="External"/><Relationship Id="rId532" Type="http://schemas.openxmlformats.org/officeDocument/2006/relationships/hyperlink" Target="https://twitter.com/disneywldgranma" TargetMode="External"/><Relationship Id="rId574" Type="http://schemas.openxmlformats.org/officeDocument/2006/relationships/hyperlink" Target="https://twitter.com/pookasaucy" TargetMode="External"/><Relationship Id="rId171" Type="http://schemas.openxmlformats.org/officeDocument/2006/relationships/hyperlink" Target="https://pbs.twimg.com/profile_banners/68757715/1482868363" TargetMode="External"/><Relationship Id="rId227" Type="http://schemas.openxmlformats.org/officeDocument/2006/relationships/hyperlink" Target="http://abs.twimg.com/images/themes/theme14/bg.gif" TargetMode="External"/><Relationship Id="rId781" Type="http://schemas.openxmlformats.org/officeDocument/2006/relationships/hyperlink" Target="https://twitter.com/bad_robot" TargetMode="External"/><Relationship Id="rId269" Type="http://schemas.openxmlformats.org/officeDocument/2006/relationships/hyperlink" Target="http://abs.twimg.com/images/themes/theme1/bg.png" TargetMode="External"/><Relationship Id="rId434" Type="http://schemas.openxmlformats.org/officeDocument/2006/relationships/hyperlink" Target="http://pbs.twimg.com/profile_images/807037138265051136/C276Nbaj_normal.jpg" TargetMode="External"/><Relationship Id="rId476" Type="http://schemas.openxmlformats.org/officeDocument/2006/relationships/hyperlink" Target="http://pbs.twimg.com/profile_images/786571554058625024/QHfv3LjQ_normal.jpg" TargetMode="External"/><Relationship Id="rId641" Type="http://schemas.openxmlformats.org/officeDocument/2006/relationships/hyperlink" Target="https://twitter.com/sexywend" TargetMode="External"/><Relationship Id="rId683" Type="http://schemas.openxmlformats.org/officeDocument/2006/relationships/hyperlink" Target="https://pbs.twimg.com/profile_banners/3033103596/1481312341" TargetMode="External"/><Relationship Id="rId739" Type="http://schemas.openxmlformats.org/officeDocument/2006/relationships/hyperlink" Target="http://pbs.twimg.com/profile_images/816722507508039680/DHP5DSVW_normal.jpg" TargetMode="External"/><Relationship Id="rId33" Type="http://schemas.openxmlformats.org/officeDocument/2006/relationships/hyperlink" Target="https://t.co/ks8yOiJ8eI" TargetMode="External"/><Relationship Id="rId129" Type="http://schemas.openxmlformats.org/officeDocument/2006/relationships/hyperlink" Target="https://pbs.twimg.com/profile_banners/274430189/1483361144" TargetMode="External"/><Relationship Id="rId280" Type="http://schemas.openxmlformats.org/officeDocument/2006/relationships/hyperlink" Target="http://abs.twimg.com/images/themes/theme1/bg.png" TargetMode="External"/><Relationship Id="rId336" Type="http://schemas.openxmlformats.org/officeDocument/2006/relationships/hyperlink" Target="http://abs.twimg.com/images/themes/theme1/bg.png" TargetMode="External"/><Relationship Id="rId501" Type="http://schemas.openxmlformats.org/officeDocument/2006/relationships/hyperlink" Target="https://twitter.com/starwarsstories" TargetMode="External"/><Relationship Id="rId543" Type="http://schemas.openxmlformats.org/officeDocument/2006/relationships/hyperlink" Target="https://twitter.com/starwarsframes" TargetMode="External"/><Relationship Id="rId75" Type="http://schemas.openxmlformats.org/officeDocument/2006/relationships/hyperlink" Target="https://t.co/DJc8bsvFVf" TargetMode="External"/><Relationship Id="rId140" Type="http://schemas.openxmlformats.org/officeDocument/2006/relationships/hyperlink" Target="https://pbs.twimg.com/profile_banners/14893763/1398291753" TargetMode="External"/><Relationship Id="rId182" Type="http://schemas.openxmlformats.org/officeDocument/2006/relationships/hyperlink" Target="https://pbs.twimg.com/profile_banners/227885457/1409953787" TargetMode="External"/><Relationship Id="rId378" Type="http://schemas.openxmlformats.org/officeDocument/2006/relationships/hyperlink" Target="http://pbs.twimg.com/profile_images/601767516969553920/lmR8HRWf_normal.jpg" TargetMode="External"/><Relationship Id="rId403" Type="http://schemas.openxmlformats.org/officeDocument/2006/relationships/hyperlink" Target="http://pbs.twimg.com/profile_images/815889637080080384/gVTLNXXw_normal.jpg" TargetMode="External"/><Relationship Id="rId585" Type="http://schemas.openxmlformats.org/officeDocument/2006/relationships/hyperlink" Target="https://twitter.com/fleisch_4life" TargetMode="External"/><Relationship Id="rId750" Type="http://schemas.openxmlformats.org/officeDocument/2006/relationships/hyperlink" Target="http://pbs.twimg.com/profile_images/738910737783881728/IjvISBPE_normal.jpg" TargetMode="External"/><Relationship Id="rId792" Type="http://schemas.openxmlformats.org/officeDocument/2006/relationships/vmlDrawing" Target="../drawings/vmlDrawing2.vml"/><Relationship Id="rId6" Type="http://schemas.openxmlformats.org/officeDocument/2006/relationships/hyperlink" Target="https://t.co/FavttxkJix" TargetMode="External"/><Relationship Id="rId238" Type="http://schemas.openxmlformats.org/officeDocument/2006/relationships/hyperlink" Target="http://abs.twimg.com/images/themes/theme1/bg.png" TargetMode="External"/><Relationship Id="rId445" Type="http://schemas.openxmlformats.org/officeDocument/2006/relationships/hyperlink" Target="http://pbs.twimg.com/profile_images/817151746770399232/_EPgagL2_normal.jpg" TargetMode="External"/><Relationship Id="rId487" Type="http://schemas.openxmlformats.org/officeDocument/2006/relationships/hyperlink" Target="http://pbs.twimg.com/profile_images/794182676102213632/nvMswfO1_normal.jpg" TargetMode="External"/><Relationship Id="rId610" Type="http://schemas.openxmlformats.org/officeDocument/2006/relationships/hyperlink" Target="https://twitter.com/bootleggirl" TargetMode="External"/><Relationship Id="rId652" Type="http://schemas.openxmlformats.org/officeDocument/2006/relationships/hyperlink" Target="https://t.co/RHSuMn6fWf" TargetMode="External"/><Relationship Id="rId694" Type="http://schemas.openxmlformats.org/officeDocument/2006/relationships/hyperlink" Target="https://pbs.twimg.com/profile_banners/304679484/1484985488" TargetMode="External"/><Relationship Id="rId708" Type="http://schemas.openxmlformats.org/officeDocument/2006/relationships/hyperlink" Target="http://pbs.twimg.com/profile_background_images/99979680/24705_10150183746875221_880135220_12152495_5999895_n.jpg" TargetMode="External"/><Relationship Id="rId291" Type="http://schemas.openxmlformats.org/officeDocument/2006/relationships/hyperlink" Target="http://abs.twimg.com/images/themes/theme15/bg.png" TargetMode="External"/><Relationship Id="rId305" Type="http://schemas.openxmlformats.org/officeDocument/2006/relationships/hyperlink" Target="http://abs.twimg.com/images/themes/theme1/bg.png" TargetMode="External"/><Relationship Id="rId347" Type="http://schemas.openxmlformats.org/officeDocument/2006/relationships/hyperlink" Target="http://pbs.twimg.com/profile_images/820732092401221632/MJ0iNa1r_normal.jpg" TargetMode="External"/><Relationship Id="rId512" Type="http://schemas.openxmlformats.org/officeDocument/2006/relationships/hyperlink" Target="https://twitter.com/belozyorovaxug1" TargetMode="External"/><Relationship Id="rId44" Type="http://schemas.openxmlformats.org/officeDocument/2006/relationships/hyperlink" Target="https://t.co/w5zkSQnAWv" TargetMode="External"/><Relationship Id="rId86" Type="http://schemas.openxmlformats.org/officeDocument/2006/relationships/hyperlink" Target="https://pbs.twimg.com/profile_banners/38839550/1484187982" TargetMode="External"/><Relationship Id="rId151" Type="http://schemas.openxmlformats.org/officeDocument/2006/relationships/hyperlink" Target="https://pbs.twimg.com/profile_banners/3439503738/1468213217" TargetMode="External"/><Relationship Id="rId389" Type="http://schemas.openxmlformats.org/officeDocument/2006/relationships/hyperlink" Target="http://pbs.twimg.com/profile_images/1243353953/Small_Logo_inverted_normal.jpg" TargetMode="External"/><Relationship Id="rId554" Type="http://schemas.openxmlformats.org/officeDocument/2006/relationships/hyperlink" Target="https://twitter.com/craftycornersau" TargetMode="External"/><Relationship Id="rId596" Type="http://schemas.openxmlformats.org/officeDocument/2006/relationships/hyperlink" Target="https://twitter.com/lukejjemmett" TargetMode="External"/><Relationship Id="rId761" Type="http://schemas.openxmlformats.org/officeDocument/2006/relationships/hyperlink" Target="https://twitter.com/disney" TargetMode="External"/><Relationship Id="rId193" Type="http://schemas.openxmlformats.org/officeDocument/2006/relationships/hyperlink" Target="https://pbs.twimg.com/profile_banners/72837051/1477136667" TargetMode="External"/><Relationship Id="rId207" Type="http://schemas.openxmlformats.org/officeDocument/2006/relationships/hyperlink" Target="https://pbs.twimg.com/profile_banners/2449450932/1483019251" TargetMode="External"/><Relationship Id="rId249" Type="http://schemas.openxmlformats.org/officeDocument/2006/relationships/hyperlink" Target="http://abs.twimg.com/images/themes/theme14/bg.gif" TargetMode="External"/><Relationship Id="rId414" Type="http://schemas.openxmlformats.org/officeDocument/2006/relationships/hyperlink" Target="http://pbs.twimg.com/profile_images/820784216095031299/wCjjec_W_normal.jpg" TargetMode="External"/><Relationship Id="rId456" Type="http://schemas.openxmlformats.org/officeDocument/2006/relationships/hyperlink" Target="http://pbs.twimg.com/profile_images/791826606197092353/2IERQ7oi_normal.jpg" TargetMode="External"/><Relationship Id="rId498" Type="http://schemas.openxmlformats.org/officeDocument/2006/relationships/hyperlink" Target="https://twitter.com/arkhipovtkz1998" TargetMode="External"/><Relationship Id="rId621" Type="http://schemas.openxmlformats.org/officeDocument/2006/relationships/hyperlink" Target="https://twitter.com/azrielwynge" TargetMode="External"/><Relationship Id="rId663" Type="http://schemas.openxmlformats.org/officeDocument/2006/relationships/hyperlink" Target="https://t.co/SZLgCWyHWM" TargetMode="External"/><Relationship Id="rId13" Type="http://schemas.openxmlformats.org/officeDocument/2006/relationships/hyperlink" Target="http://t.co/qIsTbMmD7K" TargetMode="External"/><Relationship Id="rId109" Type="http://schemas.openxmlformats.org/officeDocument/2006/relationships/hyperlink" Target="https://pbs.twimg.com/profile_banners/2287661095/1400170700" TargetMode="External"/><Relationship Id="rId260" Type="http://schemas.openxmlformats.org/officeDocument/2006/relationships/hyperlink" Target="http://abs.twimg.com/images/themes/theme8/bg.gif" TargetMode="External"/><Relationship Id="rId316" Type="http://schemas.openxmlformats.org/officeDocument/2006/relationships/hyperlink" Target="http://pbs.twimg.com/profile_background_images/784954382/22dfd2eb5936735302ec0435b9ced359.jpeg" TargetMode="External"/><Relationship Id="rId523" Type="http://schemas.openxmlformats.org/officeDocument/2006/relationships/hyperlink" Target="https://twitter.com/nortonr3" TargetMode="External"/><Relationship Id="rId719" Type="http://schemas.openxmlformats.org/officeDocument/2006/relationships/hyperlink" Target="http://abs.twimg.com/images/themes/theme14/bg.gif" TargetMode="External"/><Relationship Id="rId55" Type="http://schemas.openxmlformats.org/officeDocument/2006/relationships/hyperlink" Target="https://t.co/XUJH96UsnT" TargetMode="External"/><Relationship Id="rId97" Type="http://schemas.openxmlformats.org/officeDocument/2006/relationships/hyperlink" Target="https://pbs.twimg.com/profile_banners/2878261812/1471079219" TargetMode="External"/><Relationship Id="rId120" Type="http://schemas.openxmlformats.org/officeDocument/2006/relationships/hyperlink" Target="https://pbs.twimg.com/profile_banners/1706267648/1485132206" TargetMode="External"/><Relationship Id="rId358" Type="http://schemas.openxmlformats.org/officeDocument/2006/relationships/hyperlink" Target="http://pbs.twimg.com/profile_images/647937382860386304/G664jesZ_normal.jpg" TargetMode="External"/><Relationship Id="rId565" Type="http://schemas.openxmlformats.org/officeDocument/2006/relationships/hyperlink" Target="https://twitter.com/doogie_nights" TargetMode="External"/><Relationship Id="rId730" Type="http://schemas.openxmlformats.org/officeDocument/2006/relationships/hyperlink" Target="http://pbs.twimg.com/profile_images/801500509353873408/CoeiakA7_normal.jpg" TargetMode="External"/><Relationship Id="rId772" Type="http://schemas.openxmlformats.org/officeDocument/2006/relationships/hyperlink" Target="https://twitter.com/fapprovednet" TargetMode="External"/><Relationship Id="rId162" Type="http://schemas.openxmlformats.org/officeDocument/2006/relationships/hyperlink" Target="https://pbs.twimg.com/profile_banners/2789248321/1479677111" TargetMode="External"/><Relationship Id="rId218" Type="http://schemas.openxmlformats.org/officeDocument/2006/relationships/hyperlink" Target="http://abs.twimg.com/images/themes/theme1/bg.png" TargetMode="External"/><Relationship Id="rId425" Type="http://schemas.openxmlformats.org/officeDocument/2006/relationships/hyperlink" Target="http://pbs.twimg.com/profile_images/2525386743/8B4DA8E9-CA8F-4A77-8E6F-79E036EA433E_normal" TargetMode="External"/><Relationship Id="rId467" Type="http://schemas.openxmlformats.org/officeDocument/2006/relationships/hyperlink" Target="http://pbs.twimg.com/profile_images/1608579088/tallandtruelogo_normal.jpg" TargetMode="External"/><Relationship Id="rId632" Type="http://schemas.openxmlformats.org/officeDocument/2006/relationships/hyperlink" Target="https://twitter.com/freshpopculture" TargetMode="External"/><Relationship Id="rId271" Type="http://schemas.openxmlformats.org/officeDocument/2006/relationships/hyperlink" Target="http://abs.twimg.com/images/themes/theme1/bg.png" TargetMode="External"/><Relationship Id="rId674" Type="http://schemas.openxmlformats.org/officeDocument/2006/relationships/hyperlink" Target="https://pbs.twimg.com/profile_banners/751598267083915264/1477026386" TargetMode="External"/><Relationship Id="rId24" Type="http://schemas.openxmlformats.org/officeDocument/2006/relationships/hyperlink" Target="https://t.co/rYD9onEGOr" TargetMode="External"/><Relationship Id="rId66" Type="http://schemas.openxmlformats.org/officeDocument/2006/relationships/hyperlink" Target="http://t.co/WpujAae6KO" TargetMode="External"/><Relationship Id="rId131" Type="http://schemas.openxmlformats.org/officeDocument/2006/relationships/hyperlink" Target="https://pbs.twimg.com/profile_banners/3009916973/1484720026" TargetMode="External"/><Relationship Id="rId327" Type="http://schemas.openxmlformats.org/officeDocument/2006/relationships/hyperlink" Target="http://abs.twimg.com/images/themes/theme1/bg.png" TargetMode="External"/><Relationship Id="rId369" Type="http://schemas.openxmlformats.org/officeDocument/2006/relationships/hyperlink" Target="http://pbs.twimg.com/profile_images/822083193486589953/U9SLEiwv_normal.jpg" TargetMode="External"/><Relationship Id="rId534" Type="http://schemas.openxmlformats.org/officeDocument/2006/relationships/hyperlink" Target="https://twitter.com/kawaiichan72" TargetMode="External"/><Relationship Id="rId576" Type="http://schemas.openxmlformats.org/officeDocument/2006/relationships/hyperlink" Target="https://twitter.com/thohus" TargetMode="External"/><Relationship Id="rId741" Type="http://schemas.openxmlformats.org/officeDocument/2006/relationships/hyperlink" Target="http://pbs.twimg.com/profile_images/645679180374380544/FdNoVaNV_normal.jpg" TargetMode="External"/><Relationship Id="rId783" Type="http://schemas.openxmlformats.org/officeDocument/2006/relationships/hyperlink" Target="https://twitter.com/abcnews" TargetMode="External"/><Relationship Id="rId173" Type="http://schemas.openxmlformats.org/officeDocument/2006/relationships/hyperlink" Target="https://pbs.twimg.com/profile_banners/87287287/1477154496" TargetMode="External"/><Relationship Id="rId229" Type="http://schemas.openxmlformats.org/officeDocument/2006/relationships/hyperlink" Target="http://abs.twimg.com/images/themes/theme1/bg.png" TargetMode="External"/><Relationship Id="rId380" Type="http://schemas.openxmlformats.org/officeDocument/2006/relationships/hyperlink" Target="http://pbs.twimg.com/profile_images/2649244117/8472263df629814cb7a5ab7574c15641_normal.jpeg" TargetMode="External"/><Relationship Id="rId436" Type="http://schemas.openxmlformats.org/officeDocument/2006/relationships/hyperlink" Target="http://pbs.twimg.com/profile_images/822370587402063872/lQnAPX5D_normal.jpg" TargetMode="External"/><Relationship Id="rId601" Type="http://schemas.openxmlformats.org/officeDocument/2006/relationships/hyperlink" Target="https://twitter.com/bnfortunion" TargetMode="External"/><Relationship Id="rId643" Type="http://schemas.openxmlformats.org/officeDocument/2006/relationships/hyperlink" Target="https://twitter.com/djbrandigarcia" TargetMode="External"/><Relationship Id="rId240" Type="http://schemas.openxmlformats.org/officeDocument/2006/relationships/hyperlink" Target="http://abs.twimg.com/images/themes/theme1/bg.png" TargetMode="External"/><Relationship Id="rId478" Type="http://schemas.openxmlformats.org/officeDocument/2006/relationships/hyperlink" Target="http://pbs.twimg.com/profile_images/804158404730109952/73pfHXbG_normal.jpg" TargetMode="External"/><Relationship Id="rId685" Type="http://schemas.openxmlformats.org/officeDocument/2006/relationships/hyperlink" Target="https://pbs.twimg.com/profile_banners/2305562478/1480101562" TargetMode="External"/><Relationship Id="rId35" Type="http://schemas.openxmlformats.org/officeDocument/2006/relationships/hyperlink" Target="https://t.co/zsh2UKITCO" TargetMode="External"/><Relationship Id="rId77" Type="http://schemas.openxmlformats.org/officeDocument/2006/relationships/hyperlink" Target="https://t.co/Rc3FDfDNtE" TargetMode="External"/><Relationship Id="rId100" Type="http://schemas.openxmlformats.org/officeDocument/2006/relationships/hyperlink" Target="https://pbs.twimg.com/profile_banners/814842597512478720/1483108838" TargetMode="External"/><Relationship Id="rId282" Type="http://schemas.openxmlformats.org/officeDocument/2006/relationships/hyperlink" Target="http://abs.twimg.com/images/themes/theme10/bg.gif" TargetMode="External"/><Relationship Id="rId338" Type="http://schemas.openxmlformats.org/officeDocument/2006/relationships/hyperlink" Target="http://pbs.twimg.com/profile_background_images/378800000124668540/33a58b18cb6b8dafa64a7bd382142eb2.png" TargetMode="External"/><Relationship Id="rId503" Type="http://schemas.openxmlformats.org/officeDocument/2006/relationships/hyperlink" Target="https://twitter.com/rogovqxp1978" TargetMode="External"/><Relationship Id="rId545" Type="http://schemas.openxmlformats.org/officeDocument/2006/relationships/hyperlink" Target="https://twitter.com/tumblingsaber" TargetMode="External"/><Relationship Id="rId587" Type="http://schemas.openxmlformats.org/officeDocument/2006/relationships/hyperlink" Target="https://twitter.com/rasenbran" TargetMode="External"/><Relationship Id="rId710" Type="http://schemas.openxmlformats.org/officeDocument/2006/relationships/hyperlink" Target="http://abs.twimg.com/images/themes/theme1/bg.png" TargetMode="External"/><Relationship Id="rId752" Type="http://schemas.openxmlformats.org/officeDocument/2006/relationships/hyperlink" Target="http://pbs.twimg.com/profile_images/750107433243021313/KfdU1ONk_normal.jpg" TargetMode="External"/><Relationship Id="rId8" Type="http://schemas.openxmlformats.org/officeDocument/2006/relationships/hyperlink" Target="https://t.co/3Ef4Un39wE" TargetMode="External"/><Relationship Id="rId142" Type="http://schemas.openxmlformats.org/officeDocument/2006/relationships/hyperlink" Target="https://pbs.twimg.com/profile_banners/730024726249230337/1469298111" TargetMode="External"/><Relationship Id="rId184" Type="http://schemas.openxmlformats.org/officeDocument/2006/relationships/hyperlink" Target="https://pbs.twimg.com/profile_banners/762635114786488321/1472404753" TargetMode="External"/><Relationship Id="rId391" Type="http://schemas.openxmlformats.org/officeDocument/2006/relationships/hyperlink" Target="http://pbs.twimg.com/profile_images/736667637971832832/1sEe8zHN_normal.jpg" TargetMode="External"/><Relationship Id="rId405" Type="http://schemas.openxmlformats.org/officeDocument/2006/relationships/hyperlink" Target="http://pbs.twimg.com/profile_images/821601451415891970/HHTEqv5P_normal.jpg" TargetMode="External"/><Relationship Id="rId447" Type="http://schemas.openxmlformats.org/officeDocument/2006/relationships/hyperlink" Target="http://pbs.twimg.com/profile_images/818950892082733057/iZhlNC1T_normal.jpg" TargetMode="External"/><Relationship Id="rId612" Type="http://schemas.openxmlformats.org/officeDocument/2006/relationships/hyperlink" Target="https://twitter.com/kingdavidlane" TargetMode="External"/><Relationship Id="rId794" Type="http://schemas.openxmlformats.org/officeDocument/2006/relationships/comments" Target="../comments2.xml"/><Relationship Id="rId251" Type="http://schemas.openxmlformats.org/officeDocument/2006/relationships/hyperlink" Target="http://abs.twimg.com/images/themes/theme14/bg.gif" TargetMode="External"/><Relationship Id="rId489" Type="http://schemas.openxmlformats.org/officeDocument/2006/relationships/hyperlink" Target="http://pbs.twimg.com/profile_images/378800000418933742/f3cb5348374169c10c5cbbfb5b54de79_normal.png" TargetMode="External"/><Relationship Id="rId654" Type="http://schemas.openxmlformats.org/officeDocument/2006/relationships/hyperlink" Target="https://t.co/YoiAd3Bs2W" TargetMode="External"/><Relationship Id="rId696" Type="http://schemas.openxmlformats.org/officeDocument/2006/relationships/hyperlink" Target="https://pbs.twimg.com/profile_banners/20956414/1405745172" TargetMode="External"/><Relationship Id="rId46" Type="http://schemas.openxmlformats.org/officeDocument/2006/relationships/hyperlink" Target="https://t.co/7hOomdfO0y" TargetMode="External"/><Relationship Id="rId293" Type="http://schemas.openxmlformats.org/officeDocument/2006/relationships/hyperlink" Target="http://abs.twimg.com/images/themes/theme1/bg.png" TargetMode="External"/><Relationship Id="rId307" Type="http://schemas.openxmlformats.org/officeDocument/2006/relationships/hyperlink" Target="http://abs.twimg.com/images/themes/theme1/bg.png" TargetMode="External"/><Relationship Id="rId349" Type="http://schemas.openxmlformats.org/officeDocument/2006/relationships/hyperlink" Target="http://pbs.twimg.com/profile_images/814242305410535424/kdbZslII_normal.jpg" TargetMode="External"/><Relationship Id="rId514" Type="http://schemas.openxmlformats.org/officeDocument/2006/relationships/hyperlink" Target="https://twitter.com/futureotforce" TargetMode="External"/><Relationship Id="rId556" Type="http://schemas.openxmlformats.org/officeDocument/2006/relationships/hyperlink" Target="https://twitter.com/lastsonofosborn" TargetMode="External"/><Relationship Id="rId721" Type="http://schemas.openxmlformats.org/officeDocument/2006/relationships/hyperlink" Target="http://pbs.twimg.com/profile_background_images/384697135/News_Twitter-background.jpg" TargetMode="External"/><Relationship Id="rId763" Type="http://schemas.openxmlformats.org/officeDocument/2006/relationships/hyperlink" Target="https://twitter.com/chris_jks" TargetMode="External"/><Relationship Id="rId88" Type="http://schemas.openxmlformats.org/officeDocument/2006/relationships/hyperlink" Target="https://pbs.twimg.com/profile_banners/2774655332/1479068827" TargetMode="External"/><Relationship Id="rId111" Type="http://schemas.openxmlformats.org/officeDocument/2006/relationships/hyperlink" Target="https://pbs.twimg.com/profile_banners/3250222141/1443144339" TargetMode="External"/><Relationship Id="rId153" Type="http://schemas.openxmlformats.org/officeDocument/2006/relationships/hyperlink" Target="https://pbs.twimg.com/profile_banners/263624792/1479849670" TargetMode="External"/><Relationship Id="rId195" Type="http://schemas.openxmlformats.org/officeDocument/2006/relationships/hyperlink" Target="https://pbs.twimg.com/profile_banners/2777581995/1460597707" TargetMode="External"/><Relationship Id="rId209" Type="http://schemas.openxmlformats.org/officeDocument/2006/relationships/hyperlink" Target="http://abs.twimg.com/images/themes/theme1/bg.png" TargetMode="External"/><Relationship Id="rId360" Type="http://schemas.openxmlformats.org/officeDocument/2006/relationships/hyperlink" Target="http://pbs.twimg.com/profile_images/822006143409012736/CJx5oJXp_normal.jpg" TargetMode="External"/><Relationship Id="rId416" Type="http://schemas.openxmlformats.org/officeDocument/2006/relationships/hyperlink" Target="http://pbs.twimg.com/profile_images/823359594751791104/xJulYZAi_normal.jpg" TargetMode="External"/><Relationship Id="rId598" Type="http://schemas.openxmlformats.org/officeDocument/2006/relationships/hyperlink" Target="https://twitter.com/mrdamiannash" TargetMode="External"/><Relationship Id="rId220" Type="http://schemas.openxmlformats.org/officeDocument/2006/relationships/hyperlink" Target="http://abs.twimg.com/images/themes/theme1/bg.png" TargetMode="External"/><Relationship Id="rId458" Type="http://schemas.openxmlformats.org/officeDocument/2006/relationships/hyperlink" Target="http://pbs.twimg.com/profile_images/418801614208503808/crcjzxii_normal.jpeg" TargetMode="External"/><Relationship Id="rId623" Type="http://schemas.openxmlformats.org/officeDocument/2006/relationships/hyperlink" Target="https://twitter.com/cortnort10" TargetMode="External"/><Relationship Id="rId665" Type="http://schemas.openxmlformats.org/officeDocument/2006/relationships/hyperlink" Target="https://t.co/xrmWaw4bHb" TargetMode="External"/><Relationship Id="rId15" Type="http://schemas.openxmlformats.org/officeDocument/2006/relationships/hyperlink" Target="https://t.co/uZivA4kkbW" TargetMode="External"/><Relationship Id="rId57" Type="http://schemas.openxmlformats.org/officeDocument/2006/relationships/hyperlink" Target="https://t.co/25uDPI3q0m" TargetMode="External"/><Relationship Id="rId262" Type="http://schemas.openxmlformats.org/officeDocument/2006/relationships/hyperlink" Target="http://abs.twimg.com/images/themes/theme1/bg.png" TargetMode="External"/><Relationship Id="rId318" Type="http://schemas.openxmlformats.org/officeDocument/2006/relationships/hyperlink" Target="http://pbs.twimg.com/profile_background_images/624605042830475269/GHwexzQi.jpg" TargetMode="External"/><Relationship Id="rId525" Type="http://schemas.openxmlformats.org/officeDocument/2006/relationships/hyperlink" Target="https://twitter.com/dennisfarese" TargetMode="External"/><Relationship Id="rId567" Type="http://schemas.openxmlformats.org/officeDocument/2006/relationships/hyperlink" Target="https://twitter.com/thechandlerross" TargetMode="External"/><Relationship Id="rId732" Type="http://schemas.openxmlformats.org/officeDocument/2006/relationships/hyperlink" Target="http://pbs.twimg.com/profile_images/726717425958395905/DSH_vIYM_normal.jpg" TargetMode="External"/><Relationship Id="rId99" Type="http://schemas.openxmlformats.org/officeDocument/2006/relationships/hyperlink" Target="https://pbs.twimg.com/profile_banners/1443485089/1484323875" TargetMode="External"/><Relationship Id="rId122" Type="http://schemas.openxmlformats.org/officeDocument/2006/relationships/hyperlink" Target="https://pbs.twimg.com/profile_banners/3969920655/1483914623" TargetMode="External"/><Relationship Id="rId164" Type="http://schemas.openxmlformats.org/officeDocument/2006/relationships/hyperlink" Target="https://pbs.twimg.com/profile_banners/26849528/1482422768" TargetMode="External"/><Relationship Id="rId371" Type="http://schemas.openxmlformats.org/officeDocument/2006/relationships/hyperlink" Target="http://pbs.twimg.com/profile_images/555136219546255361/M8Taia02_normal.jpeg" TargetMode="External"/><Relationship Id="rId774" Type="http://schemas.openxmlformats.org/officeDocument/2006/relationships/hyperlink" Target="https://twitter.com/eastarwars" TargetMode="External"/><Relationship Id="rId427" Type="http://schemas.openxmlformats.org/officeDocument/2006/relationships/hyperlink" Target="http://pbs.twimg.com/profile_images/730810549513138177/XS43f5uj_normal.jpg" TargetMode="External"/><Relationship Id="rId469" Type="http://schemas.openxmlformats.org/officeDocument/2006/relationships/hyperlink" Target="http://pbs.twimg.com/profile_images/378800000385965858/5c91df9fb4706a1789ee2c34ed0a874c_normal.jpeg" TargetMode="External"/><Relationship Id="rId634" Type="http://schemas.openxmlformats.org/officeDocument/2006/relationships/hyperlink" Target="https://twitter.com/crowalehouse" TargetMode="External"/><Relationship Id="rId676" Type="http://schemas.openxmlformats.org/officeDocument/2006/relationships/hyperlink" Target="https://pbs.twimg.com/profile_banners/28406927/1476822011" TargetMode="External"/><Relationship Id="rId26" Type="http://schemas.openxmlformats.org/officeDocument/2006/relationships/hyperlink" Target="http://t.co/skiRBPtx85" TargetMode="External"/><Relationship Id="rId231" Type="http://schemas.openxmlformats.org/officeDocument/2006/relationships/hyperlink" Target="http://abs.twimg.com/images/themes/theme14/bg.gif" TargetMode="External"/><Relationship Id="rId273" Type="http://schemas.openxmlformats.org/officeDocument/2006/relationships/hyperlink" Target="http://pbs.twimg.com/profile_background_images/685926650/56c500f149d5abeeda07d2cd2a5c9bf0.jpeg" TargetMode="External"/><Relationship Id="rId329" Type="http://schemas.openxmlformats.org/officeDocument/2006/relationships/hyperlink" Target="http://abs.twimg.com/images/themes/theme1/bg.png" TargetMode="External"/><Relationship Id="rId480" Type="http://schemas.openxmlformats.org/officeDocument/2006/relationships/hyperlink" Target="http://pbs.twimg.com/profile_images/822247175597985794/NdevG9eJ_normal.jpg" TargetMode="External"/><Relationship Id="rId536" Type="http://schemas.openxmlformats.org/officeDocument/2006/relationships/hyperlink" Target="https://twitter.com/paulbaonguyen2" TargetMode="External"/><Relationship Id="rId701" Type="http://schemas.openxmlformats.org/officeDocument/2006/relationships/hyperlink" Target="http://pbs.twimg.com/profile_background_images/648548100672323585/vVeGkWy3.jpg" TargetMode="External"/><Relationship Id="rId68" Type="http://schemas.openxmlformats.org/officeDocument/2006/relationships/hyperlink" Target="https://t.co/0ftStsh8Xh" TargetMode="External"/><Relationship Id="rId133" Type="http://schemas.openxmlformats.org/officeDocument/2006/relationships/hyperlink" Target="https://pbs.twimg.com/profile_banners/3271493160/1457320691" TargetMode="External"/><Relationship Id="rId175" Type="http://schemas.openxmlformats.org/officeDocument/2006/relationships/hyperlink" Target="https://pbs.twimg.com/profile_banners/35481306/1437679810" TargetMode="External"/><Relationship Id="rId340" Type="http://schemas.openxmlformats.org/officeDocument/2006/relationships/hyperlink" Target="http://abs.twimg.com/images/themes/theme1/bg.png" TargetMode="External"/><Relationship Id="rId578" Type="http://schemas.openxmlformats.org/officeDocument/2006/relationships/hyperlink" Target="https://twitter.com/twowolvzz" TargetMode="External"/><Relationship Id="rId743" Type="http://schemas.openxmlformats.org/officeDocument/2006/relationships/hyperlink" Target="http://pbs.twimg.com/profile_images/589112089228115968/pPcT9Du2_normal.jpg" TargetMode="External"/><Relationship Id="rId785" Type="http://schemas.openxmlformats.org/officeDocument/2006/relationships/hyperlink" Target="https://twitter.com/hamillhimself" TargetMode="External"/><Relationship Id="rId200" Type="http://schemas.openxmlformats.org/officeDocument/2006/relationships/hyperlink" Target="https://pbs.twimg.com/profile_banners/865191170/1476698496" TargetMode="External"/><Relationship Id="rId382" Type="http://schemas.openxmlformats.org/officeDocument/2006/relationships/hyperlink" Target="http://pbs.twimg.com/profile_images/722609603062554624/i8r3wXMF_normal.jpg" TargetMode="External"/><Relationship Id="rId438" Type="http://schemas.openxmlformats.org/officeDocument/2006/relationships/hyperlink" Target="http://pbs.twimg.com/profile_images/805204048420937728/tpNnRrp0_normal.jpg" TargetMode="External"/><Relationship Id="rId603" Type="http://schemas.openxmlformats.org/officeDocument/2006/relationships/hyperlink" Target="https://twitter.com/7or7official" TargetMode="External"/><Relationship Id="rId645" Type="http://schemas.openxmlformats.org/officeDocument/2006/relationships/hyperlink" Target="http://t.co/xyDMk5dviA" TargetMode="External"/><Relationship Id="rId687" Type="http://schemas.openxmlformats.org/officeDocument/2006/relationships/hyperlink" Target="https://pbs.twimg.com/profile_banners/174829012/1469310369" TargetMode="External"/><Relationship Id="rId242" Type="http://schemas.openxmlformats.org/officeDocument/2006/relationships/hyperlink" Target="http://pbs.twimg.com/profile_background_images/378800000000155663/71d9c22ae7fb243e6cfcd803351f9ae2.jpeg" TargetMode="External"/><Relationship Id="rId284" Type="http://schemas.openxmlformats.org/officeDocument/2006/relationships/hyperlink" Target="http://pbs.twimg.com/profile_background_images/378800000075363731/06e74e347e25f260b90891fd0c505cd9.jpeg" TargetMode="External"/><Relationship Id="rId491" Type="http://schemas.openxmlformats.org/officeDocument/2006/relationships/hyperlink" Target="http://pbs.twimg.com/profile_images/470848281778470912/CtpZ4DY-_normal.jpeg" TargetMode="External"/><Relationship Id="rId505" Type="http://schemas.openxmlformats.org/officeDocument/2006/relationships/hyperlink" Target="https://twitter.com/rogerdegraaf" TargetMode="External"/><Relationship Id="rId712" Type="http://schemas.openxmlformats.org/officeDocument/2006/relationships/hyperlink" Target="http://pbs.twimg.com/profile_background_images/649763912313737217/HIyd4I8N.jpg" TargetMode="External"/><Relationship Id="rId37" Type="http://schemas.openxmlformats.org/officeDocument/2006/relationships/hyperlink" Target="https://t.co/xDlynzl7Ex" TargetMode="External"/><Relationship Id="rId79" Type="http://schemas.openxmlformats.org/officeDocument/2006/relationships/hyperlink" Target="https://t.co/f09XyaaZvR" TargetMode="External"/><Relationship Id="rId102" Type="http://schemas.openxmlformats.org/officeDocument/2006/relationships/hyperlink" Target="https://pbs.twimg.com/profile_banners/242468185/1460395452" TargetMode="External"/><Relationship Id="rId144" Type="http://schemas.openxmlformats.org/officeDocument/2006/relationships/hyperlink" Target="https://pbs.twimg.com/profile_banners/1528924370/1371594048" TargetMode="External"/><Relationship Id="rId547" Type="http://schemas.openxmlformats.org/officeDocument/2006/relationships/hyperlink" Target="https://twitter.com/swcommonwealth" TargetMode="External"/><Relationship Id="rId589" Type="http://schemas.openxmlformats.org/officeDocument/2006/relationships/hyperlink" Target="https://twitter.com/nick_griffith28" TargetMode="External"/><Relationship Id="rId754" Type="http://schemas.openxmlformats.org/officeDocument/2006/relationships/hyperlink" Target="http://pbs.twimg.com/profile_images/822714806117363712/4Q-zC2vR_normal.jpg" TargetMode="External"/><Relationship Id="rId90" Type="http://schemas.openxmlformats.org/officeDocument/2006/relationships/hyperlink" Target="https://pbs.twimg.com/profile_banners/29493698/1348041561" TargetMode="External"/><Relationship Id="rId186" Type="http://schemas.openxmlformats.org/officeDocument/2006/relationships/hyperlink" Target="https://pbs.twimg.com/profile_banners/2249271925/1485176609" TargetMode="External"/><Relationship Id="rId351" Type="http://schemas.openxmlformats.org/officeDocument/2006/relationships/hyperlink" Target="http://pbs.twimg.com/profile_images/808601171682279424/wZKfRgBP_normal.jpg" TargetMode="External"/><Relationship Id="rId393" Type="http://schemas.openxmlformats.org/officeDocument/2006/relationships/hyperlink" Target="http://pbs.twimg.com/profile_images/822684250092683264/HRJo9hn2_normal.jpg" TargetMode="External"/><Relationship Id="rId407" Type="http://schemas.openxmlformats.org/officeDocument/2006/relationships/hyperlink" Target="http://pbs.twimg.com/profile_images/818149785542606848/J8wng5gb_normal.jpg" TargetMode="External"/><Relationship Id="rId449" Type="http://schemas.openxmlformats.org/officeDocument/2006/relationships/hyperlink" Target="http://pbs.twimg.com/profile_images/820457366722408448/BIh_mm9z_normal.jpg" TargetMode="External"/><Relationship Id="rId614" Type="http://schemas.openxmlformats.org/officeDocument/2006/relationships/hyperlink" Target="https://twitter.com/kaylammartin1" TargetMode="External"/><Relationship Id="rId656" Type="http://schemas.openxmlformats.org/officeDocument/2006/relationships/hyperlink" Target="https://t.co/ehW6nQtUam" TargetMode="External"/><Relationship Id="rId211" Type="http://schemas.openxmlformats.org/officeDocument/2006/relationships/hyperlink" Target="http://pbs.twimg.com/profile_background_images/608033791169470464/eWvA5yGA.jpg" TargetMode="External"/><Relationship Id="rId253" Type="http://schemas.openxmlformats.org/officeDocument/2006/relationships/hyperlink" Target="http://abs.twimg.com/images/themes/theme1/bg.png" TargetMode="External"/><Relationship Id="rId295" Type="http://schemas.openxmlformats.org/officeDocument/2006/relationships/hyperlink" Target="http://abs.twimg.com/images/themes/theme15/bg.png" TargetMode="External"/><Relationship Id="rId309" Type="http://schemas.openxmlformats.org/officeDocument/2006/relationships/hyperlink" Target="http://pbs.twimg.com/profile_background_images/18572136/IMG_0107_reduced.JPG" TargetMode="External"/><Relationship Id="rId460" Type="http://schemas.openxmlformats.org/officeDocument/2006/relationships/hyperlink" Target="http://pbs.twimg.com/profile_images/695347590385180672/v9obh8Aa_normal.png" TargetMode="External"/><Relationship Id="rId516" Type="http://schemas.openxmlformats.org/officeDocument/2006/relationships/hyperlink" Target="https://twitter.com/wolfextracalibe" TargetMode="External"/><Relationship Id="rId698" Type="http://schemas.openxmlformats.org/officeDocument/2006/relationships/hyperlink" Target="https://pbs.twimg.com/profile_banners/2811990684/1444166338" TargetMode="External"/><Relationship Id="rId48" Type="http://schemas.openxmlformats.org/officeDocument/2006/relationships/hyperlink" Target="http://t.co/KMFahz4QLF" TargetMode="External"/><Relationship Id="rId113" Type="http://schemas.openxmlformats.org/officeDocument/2006/relationships/hyperlink" Target="https://pbs.twimg.com/profile_banners/20447743/1409847632" TargetMode="External"/><Relationship Id="rId320" Type="http://schemas.openxmlformats.org/officeDocument/2006/relationships/hyperlink" Target="http://pbs.twimg.com/profile_background_images/524647484379779073/EXxciM_j.jpeg" TargetMode="External"/><Relationship Id="rId558" Type="http://schemas.openxmlformats.org/officeDocument/2006/relationships/hyperlink" Target="https://twitter.com/do__or__do_not" TargetMode="External"/><Relationship Id="rId723" Type="http://schemas.openxmlformats.org/officeDocument/2006/relationships/hyperlink" Target="http://abs.twimg.com/images/themes/theme14/bg.gif" TargetMode="External"/><Relationship Id="rId765" Type="http://schemas.openxmlformats.org/officeDocument/2006/relationships/hyperlink" Target="https://twitter.com/theshufflepod" TargetMode="External"/><Relationship Id="rId155" Type="http://schemas.openxmlformats.org/officeDocument/2006/relationships/hyperlink" Target="https://pbs.twimg.com/profile_banners/346169227/1482621565" TargetMode="External"/><Relationship Id="rId197" Type="http://schemas.openxmlformats.org/officeDocument/2006/relationships/hyperlink" Target="https://pbs.twimg.com/profile_banners/3422198352/1484523823" TargetMode="External"/><Relationship Id="rId362" Type="http://schemas.openxmlformats.org/officeDocument/2006/relationships/hyperlink" Target="http://pbs.twimg.com/profile_images/814890339257450496/KiiBskeD_normal.jpg" TargetMode="External"/><Relationship Id="rId418" Type="http://schemas.openxmlformats.org/officeDocument/2006/relationships/hyperlink" Target="http://pbs.twimg.com/profile_images/795219330904555520/WfuFCFf1_normal.jpg" TargetMode="External"/><Relationship Id="rId625" Type="http://schemas.openxmlformats.org/officeDocument/2006/relationships/hyperlink" Target="https://twitter.com/dvdnetflix" TargetMode="External"/><Relationship Id="rId222" Type="http://schemas.openxmlformats.org/officeDocument/2006/relationships/hyperlink" Target="http://abs.twimg.com/images/themes/theme1/bg.png" TargetMode="External"/><Relationship Id="rId264" Type="http://schemas.openxmlformats.org/officeDocument/2006/relationships/hyperlink" Target="http://pbs.twimg.com/profile_background_images/3594651/orange.jpg" TargetMode="External"/><Relationship Id="rId471" Type="http://schemas.openxmlformats.org/officeDocument/2006/relationships/hyperlink" Target="http://pbs.twimg.com/profile_images/685540289985921024/QKjyy-Qh_normal.jpg" TargetMode="External"/><Relationship Id="rId667" Type="http://schemas.openxmlformats.org/officeDocument/2006/relationships/hyperlink" Target="http://t.co/BRaitY0D9a" TargetMode="External"/><Relationship Id="rId17" Type="http://schemas.openxmlformats.org/officeDocument/2006/relationships/hyperlink" Target="https://t.co/E2Kpuy15kY" TargetMode="External"/><Relationship Id="rId59" Type="http://schemas.openxmlformats.org/officeDocument/2006/relationships/hyperlink" Target="https://t.co/RlFe7V5Wuk" TargetMode="External"/><Relationship Id="rId124" Type="http://schemas.openxmlformats.org/officeDocument/2006/relationships/hyperlink" Target="https://pbs.twimg.com/profile_banners/348507393/1459010486" TargetMode="External"/><Relationship Id="rId527" Type="http://schemas.openxmlformats.org/officeDocument/2006/relationships/hyperlink" Target="https://twitter.com/boozeleprechaun" TargetMode="External"/><Relationship Id="rId569" Type="http://schemas.openxmlformats.org/officeDocument/2006/relationships/hyperlink" Target="https://twitter.com/emperor_shun" TargetMode="External"/><Relationship Id="rId734" Type="http://schemas.openxmlformats.org/officeDocument/2006/relationships/hyperlink" Target="http://pbs.twimg.com/profile_images/789331806940082176/Jg0aGiAH_normal.jpg" TargetMode="External"/><Relationship Id="rId776" Type="http://schemas.openxmlformats.org/officeDocument/2006/relationships/hyperlink" Target="https://twitter.com/newhopegeorge" TargetMode="External"/><Relationship Id="rId70" Type="http://schemas.openxmlformats.org/officeDocument/2006/relationships/hyperlink" Target="https://t.co/73tmFa0Lra" TargetMode="External"/><Relationship Id="rId166" Type="http://schemas.openxmlformats.org/officeDocument/2006/relationships/hyperlink" Target="https://pbs.twimg.com/profile_banners/1299362508/1481719865" TargetMode="External"/><Relationship Id="rId331" Type="http://schemas.openxmlformats.org/officeDocument/2006/relationships/hyperlink" Target="http://pbs.twimg.com/profile_background_images/691002412/7c3f563cc485a6274db093df2001c1a2.jpeg" TargetMode="External"/><Relationship Id="rId373" Type="http://schemas.openxmlformats.org/officeDocument/2006/relationships/hyperlink" Target="http://pbs.twimg.com/profile_images/784024007133786112/0yJrmYwm_normal.jpg" TargetMode="External"/><Relationship Id="rId429" Type="http://schemas.openxmlformats.org/officeDocument/2006/relationships/hyperlink" Target="http://pbs.twimg.com/profile_images/823256472402464772/hl4pE_2F_normal.jpg" TargetMode="External"/><Relationship Id="rId580" Type="http://schemas.openxmlformats.org/officeDocument/2006/relationships/hyperlink" Target="https://twitter.com/dapegg" TargetMode="External"/><Relationship Id="rId636" Type="http://schemas.openxmlformats.org/officeDocument/2006/relationships/hyperlink" Target="https://twitter.com/stevencambian" TargetMode="External"/><Relationship Id="rId1" Type="http://schemas.openxmlformats.org/officeDocument/2006/relationships/hyperlink" Target="https://t.co/GEkdtbGLtL" TargetMode="External"/><Relationship Id="rId233" Type="http://schemas.openxmlformats.org/officeDocument/2006/relationships/hyperlink" Target="http://abs.twimg.com/images/themes/theme4/bg.gif" TargetMode="External"/><Relationship Id="rId440" Type="http://schemas.openxmlformats.org/officeDocument/2006/relationships/hyperlink" Target="http://pbs.twimg.com/profile_images/784529740682162176/SWQxAqam_normal.jpg" TargetMode="External"/><Relationship Id="rId678" Type="http://schemas.openxmlformats.org/officeDocument/2006/relationships/hyperlink" Target="https://pbs.twimg.com/profile_banners/142053390/1484102228" TargetMode="External"/><Relationship Id="rId28" Type="http://schemas.openxmlformats.org/officeDocument/2006/relationships/hyperlink" Target="https://t.co/ssttb60Fwz" TargetMode="External"/><Relationship Id="rId275" Type="http://schemas.openxmlformats.org/officeDocument/2006/relationships/hyperlink" Target="http://abs.twimg.com/images/themes/theme1/bg.png" TargetMode="External"/><Relationship Id="rId300" Type="http://schemas.openxmlformats.org/officeDocument/2006/relationships/hyperlink" Target="http://abs.twimg.com/images/themes/theme2/bg.gif" TargetMode="External"/><Relationship Id="rId482" Type="http://schemas.openxmlformats.org/officeDocument/2006/relationships/hyperlink" Target="http://pbs.twimg.com/profile_images/788007240674451456/BsAiFJ7q_normal.jpg" TargetMode="External"/><Relationship Id="rId538" Type="http://schemas.openxmlformats.org/officeDocument/2006/relationships/hyperlink" Target="https://twitter.com/opposingplayer" TargetMode="External"/><Relationship Id="rId703" Type="http://schemas.openxmlformats.org/officeDocument/2006/relationships/hyperlink" Target="http://abs.twimg.com/images/themes/theme1/bg.png" TargetMode="External"/><Relationship Id="rId745" Type="http://schemas.openxmlformats.org/officeDocument/2006/relationships/hyperlink" Target="http://pbs.twimg.com/profile_images/823204617429336064/Y6LqWWOt_normal.jpg" TargetMode="External"/><Relationship Id="rId81" Type="http://schemas.openxmlformats.org/officeDocument/2006/relationships/hyperlink" Target="http://t.co/G3AKS3Gd1m" TargetMode="External"/><Relationship Id="rId135" Type="http://schemas.openxmlformats.org/officeDocument/2006/relationships/hyperlink" Target="https://pbs.twimg.com/profile_banners/32829581/1482908086" TargetMode="External"/><Relationship Id="rId177" Type="http://schemas.openxmlformats.org/officeDocument/2006/relationships/hyperlink" Target="https://pbs.twimg.com/profile_banners/1360505256/1403499905" TargetMode="External"/><Relationship Id="rId342" Type="http://schemas.openxmlformats.org/officeDocument/2006/relationships/hyperlink" Target="http://pbs.twimg.com/profile_images/619702972793098240/w4k1swXS_normal.jpg" TargetMode="External"/><Relationship Id="rId384" Type="http://schemas.openxmlformats.org/officeDocument/2006/relationships/hyperlink" Target="http://pbs.twimg.com/profile_images/592664462034886656/FHQYby1d_normal.png" TargetMode="External"/><Relationship Id="rId591" Type="http://schemas.openxmlformats.org/officeDocument/2006/relationships/hyperlink" Target="https://twitter.com/arrjaycee" TargetMode="External"/><Relationship Id="rId605" Type="http://schemas.openxmlformats.org/officeDocument/2006/relationships/hyperlink" Target="https://twitter.com/laonangel" TargetMode="External"/><Relationship Id="rId787" Type="http://schemas.openxmlformats.org/officeDocument/2006/relationships/hyperlink" Target="https://twitter.com/bradeyoung" TargetMode="External"/><Relationship Id="rId202" Type="http://schemas.openxmlformats.org/officeDocument/2006/relationships/hyperlink" Target="https://pbs.twimg.com/profile_banners/1707284881/1377696922" TargetMode="External"/><Relationship Id="rId244" Type="http://schemas.openxmlformats.org/officeDocument/2006/relationships/hyperlink" Target="http://abs.twimg.com/images/themes/theme1/bg.png" TargetMode="External"/><Relationship Id="rId647" Type="http://schemas.openxmlformats.org/officeDocument/2006/relationships/hyperlink" Target="http://t.co/3KL39LBSgY" TargetMode="External"/><Relationship Id="rId689" Type="http://schemas.openxmlformats.org/officeDocument/2006/relationships/hyperlink" Target="https://pbs.twimg.com/profile_banners/738405694768971781/1483472550" TargetMode="External"/><Relationship Id="rId39" Type="http://schemas.openxmlformats.org/officeDocument/2006/relationships/hyperlink" Target="https://t.co/ZEi1sFM78Q" TargetMode="External"/><Relationship Id="rId286" Type="http://schemas.openxmlformats.org/officeDocument/2006/relationships/hyperlink" Target="http://pbs.twimg.com/profile_background_images/666520762/1da284f4bac9d54a0438ca29b84120bd.jpeg" TargetMode="External"/><Relationship Id="rId451" Type="http://schemas.openxmlformats.org/officeDocument/2006/relationships/hyperlink" Target="http://pbs.twimg.com/profile_images/815343751161856000/e_AP7Dpa_normal.jpg" TargetMode="External"/><Relationship Id="rId493" Type="http://schemas.openxmlformats.org/officeDocument/2006/relationships/hyperlink" Target="https://twitter.com/cowboyscifibot" TargetMode="External"/><Relationship Id="rId507" Type="http://schemas.openxmlformats.org/officeDocument/2006/relationships/hyperlink" Target="https://twitter.com/kenibyk" TargetMode="External"/><Relationship Id="rId549" Type="http://schemas.openxmlformats.org/officeDocument/2006/relationships/hyperlink" Target="https://twitter.com/thrax999" TargetMode="External"/><Relationship Id="rId714" Type="http://schemas.openxmlformats.org/officeDocument/2006/relationships/hyperlink" Target="http://abs.twimg.com/images/themes/theme1/bg.png" TargetMode="External"/><Relationship Id="rId756" Type="http://schemas.openxmlformats.org/officeDocument/2006/relationships/hyperlink" Target="http://pbs.twimg.com/profile_images/497523262964764672/ok0gRsBU_normal.jpeg" TargetMode="External"/><Relationship Id="rId50" Type="http://schemas.openxmlformats.org/officeDocument/2006/relationships/hyperlink" Target="https://t.co/Zr7gcYHJyq" TargetMode="External"/><Relationship Id="rId104" Type="http://schemas.openxmlformats.org/officeDocument/2006/relationships/hyperlink" Target="https://pbs.twimg.com/profile_banners/1928049378/1421169296" TargetMode="External"/><Relationship Id="rId146" Type="http://schemas.openxmlformats.org/officeDocument/2006/relationships/hyperlink" Target="https://pbs.twimg.com/profile_banners/15606796/1482341637" TargetMode="External"/><Relationship Id="rId188" Type="http://schemas.openxmlformats.org/officeDocument/2006/relationships/hyperlink" Target="https://pbs.twimg.com/profile_banners/1967628510/1463900941" TargetMode="External"/><Relationship Id="rId311" Type="http://schemas.openxmlformats.org/officeDocument/2006/relationships/hyperlink" Target="http://abs.twimg.com/images/themes/theme8/bg.gif" TargetMode="External"/><Relationship Id="rId353" Type="http://schemas.openxmlformats.org/officeDocument/2006/relationships/hyperlink" Target="http://pbs.twimg.com/profile_images/821908643666796545/FEEOHls7_normal.jpg" TargetMode="External"/><Relationship Id="rId395" Type="http://schemas.openxmlformats.org/officeDocument/2006/relationships/hyperlink" Target="http://pbs.twimg.com/profile_images/823419464473526272/8q_DaxKv_normal.jpg" TargetMode="External"/><Relationship Id="rId409" Type="http://schemas.openxmlformats.org/officeDocument/2006/relationships/hyperlink" Target="http://pbs.twimg.com/profile_images/663372871880867841/vqNZHndy_normal.jpg" TargetMode="External"/><Relationship Id="rId560" Type="http://schemas.openxmlformats.org/officeDocument/2006/relationships/hyperlink" Target="https://twitter.com/pugnate" TargetMode="External"/><Relationship Id="rId92" Type="http://schemas.openxmlformats.org/officeDocument/2006/relationships/hyperlink" Target="https://pbs.twimg.com/profile_banners/2778822533/1413324778" TargetMode="External"/><Relationship Id="rId213" Type="http://schemas.openxmlformats.org/officeDocument/2006/relationships/hyperlink" Target="http://abs.twimg.com/images/themes/theme1/bg.png" TargetMode="External"/><Relationship Id="rId420" Type="http://schemas.openxmlformats.org/officeDocument/2006/relationships/hyperlink" Target="http://pbs.twimg.com/profile_images/502760422987280384/Yvp7k21k_normal.jpeg" TargetMode="External"/><Relationship Id="rId616" Type="http://schemas.openxmlformats.org/officeDocument/2006/relationships/hyperlink" Target="https://twitter.com/spartabarta42" TargetMode="External"/><Relationship Id="rId658" Type="http://schemas.openxmlformats.org/officeDocument/2006/relationships/hyperlink" Target="http://t.co/9G8slpfrM8" TargetMode="External"/><Relationship Id="rId255" Type="http://schemas.openxmlformats.org/officeDocument/2006/relationships/hyperlink" Target="http://abs.twimg.com/images/themes/theme14/bg.gif" TargetMode="External"/><Relationship Id="rId297" Type="http://schemas.openxmlformats.org/officeDocument/2006/relationships/hyperlink" Target="http://abs.twimg.com/images/themes/theme1/bg.png" TargetMode="External"/><Relationship Id="rId462" Type="http://schemas.openxmlformats.org/officeDocument/2006/relationships/hyperlink" Target="http://pbs.twimg.com/profile_images/2964254670/fc7773f85133adb215235e32aae2241f_normal.jpeg" TargetMode="External"/><Relationship Id="rId518" Type="http://schemas.openxmlformats.org/officeDocument/2006/relationships/hyperlink" Target="https://twitter.com/marginal_error" TargetMode="External"/><Relationship Id="rId725" Type="http://schemas.openxmlformats.org/officeDocument/2006/relationships/hyperlink" Target="http://pbs.twimg.com/profile_background_images/763227614/1c9044f952431af96f33b9bcff288e43.jpeg" TargetMode="External"/><Relationship Id="rId115" Type="http://schemas.openxmlformats.org/officeDocument/2006/relationships/hyperlink" Target="https://pbs.twimg.com/profile_banners/833104128/1395827151" TargetMode="External"/><Relationship Id="rId157" Type="http://schemas.openxmlformats.org/officeDocument/2006/relationships/hyperlink" Target="https://pbs.twimg.com/profile_banners/706736184/1485227747" TargetMode="External"/><Relationship Id="rId322" Type="http://schemas.openxmlformats.org/officeDocument/2006/relationships/hyperlink" Target="http://pbs.twimg.com/profile_background_images/453708121752350721/YUsz4swp.png" TargetMode="External"/><Relationship Id="rId364" Type="http://schemas.openxmlformats.org/officeDocument/2006/relationships/hyperlink" Target="http://pbs.twimg.com/profile_images/817840821110243330/5LBwbrKL_normal.jpg" TargetMode="External"/><Relationship Id="rId767" Type="http://schemas.openxmlformats.org/officeDocument/2006/relationships/hyperlink" Target="https://twitter.com/abramsbooks" TargetMode="External"/><Relationship Id="rId61" Type="http://schemas.openxmlformats.org/officeDocument/2006/relationships/hyperlink" Target="https://t.co/nSuWNQTZXl" TargetMode="External"/><Relationship Id="rId199" Type="http://schemas.openxmlformats.org/officeDocument/2006/relationships/hyperlink" Target="https://pbs.twimg.com/profile_banners/752590976/1480987754" TargetMode="External"/><Relationship Id="rId571" Type="http://schemas.openxmlformats.org/officeDocument/2006/relationships/hyperlink" Target="https://twitter.com/idilakil" TargetMode="External"/><Relationship Id="rId627" Type="http://schemas.openxmlformats.org/officeDocument/2006/relationships/hyperlink" Target="https://twitter.com/_amitsbajaj" TargetMode="External"/><Relationship Id="rId669" Type="http://schemas.openxmlformats.org/officeDocument/2006/relationships/hyperlink" Target="https://pbs.twimg.com/profile_banners/28625040/1422992104" TargetMode="External"/><Relationship Id="rId19" Type="http://schemas.openxmlformats.org/officeDocument/2006/relationships/hyperlink" Target="http://t.co/4tn8Mfa3i4" TargetMode="External"/><Relationship Id="rId224" Type="http://schemas.openxmlformats.org/officeDocument/2006/relationships/hyperlink" Target="http://abs.twimg.com/images/themes/theme18/bg.gif" TargetMode="External"/><Relationship Id="rId266" Type="http://schemas.openxmlformats.org/officeDocument/2006/relationships/hyperlink" Target="http://pbs.twimg.com/profile_background_images/888166714/534f124295a0ff4db15395f61e5adff6.jpeg" TargetMode="External"/><Relationship Id="rId431" Type="http://schemas.openxmlformats.org/officeDocument/2006/relationships/hyperlink" Target="http://pbs.twimg.com/profile_images/1209282247/03_by_winsomewords_normal.png" TargetMode="External"/><Relationship Id="rId473" Type="http://schemas.openxmlformats.org/officeDocument/2006/relationships/hyperlink" Target="http://pbs.twimg.com/profile_images/378800000253082031/413542e8d69e5a585094985b60220575_normal.jpeg" TargetMode="External"/><Relationship Id="rId529" Type="http://schemas.openxmlformats.org/officeDocument/2006/relationships/hyperlink" Target="https://twitter.com/jackalopejamie" TargetMode="External"/><Relationship Id="rId680" Type="http://schemas.openxmlformats.org/officeDocument/2006/relationships/hyperlink" Target="https://pbs.twimg.com/profile_banners/43746604/1453016302" TargetMode="External"/><Relationship Id="rId736" Type="http://schemas.openxmlformats.org/officeDocument/2006/relationships/hyperlink" Target="http://pbs.twimg.com/profile_images/727591758494760960/KVONvF_9_normal.jpg" TargetMode="External"/><Relationship Id="rId30" Type="http://schemas.openxmlformats.org/officeDocument/2006/relationships/hyperlink" Target="https://t.co/5gzvQ2StS1" TargetMode="External"/><Relationship Id="rId126" Type="http://schemas.openxmlformats.org/officeDocument/2006/relationships/hyperlink" Target="https://pbs.twimg.com/profile_banners/4551812173/1450053232" TargetMode="External"/><Relationship Id="rId168" Type="http://schemas.openxmlformats.org/officeDocument/2006/relationships/hyperlink" Target="https://pbs.twimg.com/profile_banners/489820766/1443865762" TargetMode="External"/><Relationship Id="rId333" Type="http://schemas.openxmlformats.org/officeDocument/2006/relationships/hyperlink" Target="http://pbs.twimg.com/profile_background_images/378800000075018762/885982a806c9fe57d8017018cf9aa09a.jpeg" TargetMode="External"/><Relationship Id="rId540" Type="http://schemas.openxmlformats.org/officeDocument/2006/relationships/hyperlink" Target="https://twitter.com/neckoflewoods" TargetMode="External"/><Relationship Id="rId778" Type="http://schemas.openxmlformats.org/officeDocument/2006/relationships/hyperlink" Target="https://twitter.com/brandonsalmon" TargetMode="External"/><Relationship Id="rId72" Type="http://schemas.openxmlformats.org/officeDocument/2006/relationships/hyperlink" Target="https://t.co/F2nl5scYfK" TargetMode="External"/><Relationship Id="rId375" Type="http://schemas.openxmlformats.org/officeDocument/2006/relationships/hyperlink" Target="http://pbs.twimg.com/profile_images/699531250143514624/7Ot7bVvy_normal.jpg" TargetMode="External"/><Relationship Id="rId582" Type="http://schemas.openxmlformats.org/officeDocument/2006/relationships/hyperlink" Target="https://twitter.com/evendia" TargetMode="External"/><Relationship Id="rId638" Type="http://schemas.openxmlformats.org/officeDocument/2006/relationships/hyperlink" Target="https://twitter.com/smart_or_crazy" TargetMode="External"/><Relationship Id="rId3" Type="http://schemas.openxmlformats.org/officeDocument/2006/relationships/hyperlink" Target="https://t.co/Qop25Kt9kH" TargetMode="External"/><Relationship Id="rId235" Type="http://schemas.openxmlformats.org/officeDocument/2006/relationships/hyperlink" Target="http://abs.twimg.com/images/themes/theme11/bg.gif" TargetMode="External"/><Relationship Id="rId277" Type="http://schemas.openxmlformats.org/officeDocument/2006/relationships/hyperlink" Target="http://abs.twimg.com/images/themes/theme1/bg.png" TargetMode="External"/><Relationship Id="rId400" Type="http://schemas.openxmlformats.org/officeDocument/2006/relationships/hyperlink" Target="http://pbs.twimg.com/profile_images/676197614040145920/Hr44AVk6_normal.jpg" TargetMode="External"/><Relationship Id="rId442" Type="http://schemas.openxmlformats.org/officeDocument/2006/relationships/hyperlink" Target="http://pbs.twimg.com/profile_images/800449929319587840/Rr_l91GT_normal.jpg" TargetMode="External"/><Relationship Id="rId484" Type="http://schemas.openxmlformats.org/officeDocument/2006/relationships/hyperlink" Target="http://pbs.twimg.com/profile_images/540021980850708480/KPsSup4K_normal.jpeg" TargetMode="External"/><Relationship Id="rId705" Type="http://schemas.openxmlformats.org/officeDocument/2006/relationships/hyperlink" Target="http://abs.twimg.com/images/themes/theme14/bg.gif" TargetMode="External"/><Relationship Id="rId137" Type="http://schemas.openxmlformats.org/officeDocument/2006/relationships/hyperlink" Target="https://pbs.twimg.com/profile_banners/96375410/1469001161" TargetMode="External"/><Relationship Id="rId302" Type="http://schemas.openxmlformats.org/officeDocument/2006/relationships/hyperlink" Target="http://pbs.twimg.com/profile_background_images/378800000116791801/aebd78eb1b560e4beaf16524b89901ca.png" TargetMode="External"/><Relationship Id="rId344" Type="http://schemas.openxmlformats.org/officeDocument/2006/relationships/hyperlink" Target="http://pbs.twimg.com/profile_images/711841302107725824/geq-qK_D_normal.jpg" TargetMode="External"/><Relationship Id="rId691" Type="http://schemas.openxmlformats.org/officeDocument/2006/relationships/hyperlink" Target="https://pbs.twimg.com/profile_banners/10228272/1482343181" TargetMode="External"/><Relationship Id="rId747" Type="http://schemas.openxmlformats.org/officeDocument/2006/relationships/hyperlink" Target="http://pbs.twimg.com/profile_images/618975079699976193/IQ-LDI7k_normal.jpg" TargetMode="External"/><Relationship Id="rId789" Type="http://schemas.openxmlformats.org/officeDocument/2006/relationships/hyperlink" Target="https://twitter.com/magicmikemovie" TargetMode="External"/><Relationship Id="rId41" Type="http://schemas.openxmlformats.org/officeDocument/2006/relationships/hyperlink" Target="https://t.co/zeQR6SZ1U2" TargetMode="External"/><Relationship Id="rId83" Type="http://schemas.openxmlformats.org/officeDocument/2006/relationships/hyperlink" Target="http://t.co/KmAybYqsI8" TargetMode="External"/><Relationship Id="rId179" Type="http://schemas.openxmlformats.org/officeDocument/2006/relationships/hyperlink" Target="https://pbs.twimg.com/profile_banners/1684625450/1423104169" TargetMode="External"/><Relationship Id="rId386" Type="http://schemas.openxmlformats.org/officeDocument/2006/relationships/hyperlink" Target="http://pbs.twimg.com/profile_images/378800000236042437/25d9c770a6099e5121babb17e0598aa5_normal.png" TargetMode="External"/><Relationship Id="rId551" Type="http://schemas.openxmlformats.org/officeDocument/2006/relationships/hyperlink" Target="https://twitter.com/starwars4fans" TargetMode="External"/><Relationship Id="rId593" Type="http://schemas.openxmlformats.org/officeDocument/2006/relationships/hyperlink" Target="https://twitter.com/thatnerdpreston" TargetMode="External"/><Relationship Id="rId607" Type="http://schemas.openxmlformats.org/officeDocument/2006/relationships/hyperlink" Target="https://twitter.com/lennyfacedev" TargetMode="External"/><Relationship Id="rId649" Type="http://schemas.openxmlformats.org/officeDocument/2006/relationships/hyperlink" Target="https://t.co/IFHI9FeO0H" TargetMode="External"/><Relationship Id="rId190" Type="http://schemas.openxmlformats.org/officeDocument/2006/relationships/hyperlink" Target="https://pbs.twimg.com/profile_banners/2846043623/1482959934" TargetMode="External"/><Relationship Id="rId204" Type="http://schemas.openxmlformats.org/officeDocument/2006/relationships/hyperlink" Target="https://pbs.twimg.com/profile_banners/794123012156993536/1478190972" TargetMode="External"/><Relationship Id="rId246" Type="http://schemas.openxmlformats.org/officeDocument/2006/relationships/hyperlink" Target="http://abs.twimg.com/images/themes/theme1/bg.png" TargetMode="External"/><Relationship Id="rId288" Type="http://schemas.openxmlformats.org/officeDocument/2006/relationships/hyperlink" Target="http://abs.twimg.com/images/themes/theme9/bg.gif" TargetMode="External"/><Relationship Id="rId411" Type="http://schemas.openxmlformats.org/officeDocument/2006/relationships/hyperlink" Target="http://pbs.twimg.com/profile_images/755675169159573504/Ej8jccCA_normal.jpg" TargetMode="External"/><Relationship Id="rId453" Type="http://schemas.openxmlformats.org/officeDocument/2006/relationships/hyperlink" Target="http://pbs.twimg.com/profile_images/537359661402320897/CGBWQprE_normal.jpeg" TargetMode="External"/><Relationship Id="rId509" Type="http://schemas.openxmlformats.org/officeDocument/2006/relationships/hyperlink" Target="https://twitter.com/camamateurs69" TargetMode="External"/><Relationship Id="rId660" Type="http://schemas.openxmlformats.org/officeDocument/2006/relationships/hyperlink" Target="https://t.co/czU8Ra5vZL" TargetMode="External"/><Relationship Id="rId106" Type="http://schemas.openxmlformats.org/officeDocument/2006/relationships/hyperlink" Target="https://pbs.twimg.com/profile_banners/1975879424/1480460506" TargetMode="External"/><Relationship Id="rId313" Type="http://schemas.openxmlformats.org/officeDocument/2006/relationships/hyperlink" Target="http://abs.twimg.com/images/themes/theme1/bg.png" TargetMode="External"/><Relationship Id="rId495" Type="http://schemas.openxmlformats.org/officeDocument/2006/relationships/hyperlink" Target="https://twitter.com/kevagilar" TargetMode="External"/><Relationship Id="rId716" Type="http://schemas.openxmlformats.org/officeDocument/2006/relationships/hyperlink" Target="http://pbs.twimg.com/profile_background_images/624344413268017152/5w4fQINr.jpg" TargetMode="External"/><Relationship Id="rId758" Type="http://schemas.openxmlformats.org/officeDocument/2006/relationships/hyperlink" Target="http://pbs.twimg.com/profile_images/634106561191804928/_LRZnGYI_normal.jpg" TargetMode="External"/><Relationship Id="rId10" Type="http://schemas.openxmlformats.org/officeDocument/2006/relationships/hyperlink" Target="https://t.co/9AuMbpUtl5" TargetMode="External"/><Relationship Id="rId52" Type="http://schemas.openxmlformats.org/officeDocument/2006/relationships/hyperlink" Target="https://t.co/t38Nu271xm" TargetMode="External"/><Relationship Id="rId94" Type="http://schemas.openxmlformats.org/officeDocument/2006/relationships/hyperlink" Target="https://pbs.twimg.com/profile_banners/3787464977/1443553132" TargetMode="External"/><Relationship Id="rId148" Type="http://schemas.openxmlformats.org/officeDocument/2006/relationships/hyperlink" Target="https://pbs.twimg.com/profile_banners/169962234/1477970267" TargetMode="External"/><Relationship Id="rId355" Type="http://schemas.openxmlformats.org/officeDocument/2006/relationships/hyperlink" Target="http://pbs.twimg.com/profile_images/763913926987788288/M3pQar7H_normal.jpg" TargetMode="External"/><Relationship Id="rId397" Type="http://schemas.openxmlformats.org/officeDocument/2006/relationships/hyperlink" Target="http://pbs.twimg.com/profile_images/793033358230089728/1QDfM-T8_normal.jpg" TargetMode="External"/><Relationship Id="rId520" Type="http://schemas.openxmlformats.org/officeDocument/2006/relationships/hyperlink" Target="https://twitter.com/jason_ardron" TargetMode="External"/><Relationship Id="rId562" Type="http://schemas.openxmlformats.org/officeDocument/2006/relationships/hyperlink" Target="https://twitter.com/adamleyton" TargetMode="External"/><Relationship Id="rId618" Type="http://schemas.openxmlformats.org/officeDocument/2006/relationships/hyperlink" Target="https://twitter.com/tallandtrue" TargetMode="External"/><Relationship Id="rId215" Type="http://schemas.openxmlformats.org/officeDocument/2006/relationships/hyperlink" Target="http://abs.twimg.com/images/themes/theme1/bg.png" TargetMode="External"/><Relationship Id="rId257" Type="http://schemas.openxmlformats.org/officeDocument/2006/relationships/hyperlink" Target="http://abs.twimg.com/images/themes/theme1/bg.png" TargetMode="External"/><Relationship Id="rId422" Type="http://schemas.openxmlformats.org/officeDocument/2006/relationships/hyperlink" Target="http://pbs.twimg.com/profile_images/815455717788446720/j1Gbbo-T_normal.jpg" TargetMode="External"/><Relationship Id="rId464" Type="http://schemas.openxmlformats.org/officeDocument/2006/relationships/hyperlink" Target="http://pbs.twimg.com/profile_images/762636957226766338/c4f4vE7j_normal.jpg" TargetMode="External"/><Relationship Id="rId299" Type="http://schemas.openxmlformats.org/officeDocument/2006/relationships/hyperlink" Target="http://abs.twimg.com/images/themes/theme16/bg.gif" TargetMode="External"/><Relationship Id="rId727" Type="http://schemas.openxmlformats.org/officeDocument/2006/relationships/hyperlink" Target="http://pbs.twimg.com/profile_background_images/646716858863779840/Txn3kpoS.jpg" TargetMode="External"/><Relationship Id="rId63" Type="http://schemas.openxmlformats.org/officeDocument/2006/relationships/hyperlink" Target="https://t.co/oahOKeAhwj" TargetMode="External"/><Relationship Id="rId159" Type="http://schemas.openxmlformats.org/officeDocument/2006/relationships/hyperlink" Target="https://pbs.twimg.com/profile_banners/3249847051/1485114511" TargetMode="External"/><Relationship Id="rId366" Type="http://schemas.openxmlformats.org/officeDocument/2006/relationships/hyperlink" Target="http://pbs.twimg.com/profile_images/814843144030289920/nOgyzqBe_normal.jpg" TargetMode="External"/><Relationship Id="rId573" Type="http://schemas.openxmlformats.org/officeDocument/2006/relationships/hyperlink" Target="https://twitter.com/blakevjones" TargetMode="External"/><Relationship Id="rId780" Type="http://schemas.openxmlformats.org/officeDocument/2006/relationships/hyperlink" Target="https://twitter.com/evilgrapezmusic" TargetMode="External"/><Relationship Id="rId226" Type="http://schemas.openxmlformats.org/officeDocument/2006/relationships/hyperlink" Target="http://abs.twimg.com/images/themes/theme1/bg.png" TargetMode="External"/><Relationship Id="rId433" Type="http://schemas.openxmlformats.org/officeDocument/2006/relationships/hyperlink" Target="http://pbs.twimg.com/profile_images/523538603352555520/TYdxL2P5_normal.jpeg" TargetMode="External"/><Relationship Id="rId640" Type="http://schemas.openxmlformats.org/officeDocument/2006/relationships/hyperlink" Target="https://twitter.com/eumom" TargetMode="External"/><Relationship Id="rId738" Type="http://schemas.openxmlformats.org/officeDocument/2006/relationships/hyperlink" Target="http://pbs.twimg.com/profile_images/584269242146529280/2zX4XK3P_normal.jpg" TargetMode="External"/><Relationship Id="rId74" Type="http://schemas.openxmlformats.org/officeDocument/2006/relationships/hyperlink" Target="https://t.co/CsXQfS6E0s" TargetMode="External"/><Relationship Id="rId377" Type="http://schemas.openxmlformats.org/officeDocument/2006/relationships/hyperlink" Target="http://pbs.twimg.com/profile_images/378800000650863256/bbf7332dde260c6443e4e635a349466f_normal.jpeg" TargetMode="External"/><Relationship Id="rId500" Type="http://schemas.openxmlformats.org/officeDocument/2006/relationships/hyperlink" Target="https://twitter.com/nakiamarquis" TargetMode="External"/><Relationship Id="rId584" Type="http://schemas.openxmlformats.org/officeDocument/2006/relationships/hyperlink" Target="https://twitter.com/morningglory182" TargetMode="External"/><Relationship Id="rId5" Type="http://schemas.openxmlformats.org/officeDocument/2006/relationships/hyperlink" Target="https://t.co/mhrtMG5iqP" TargetMode="External"/><Relationship Id="rId237" Type="http://schemas.openxmlformats.org/officeDocument/2006/relationships/hyperlink" Target="http://abs.twimg.com/images/themes/theme1/bg.png" TargetMode="External"/><Relationship Id="rId791" Type="http://schemas.openxmlformats.org/officeDocument/2006/relationships/printerSettings" Target="../printerSettings/printerSettings2.bin"/><Relationship Id="rId444" Type="http://schemas.openxmlformats.org/officeDocument/2006/relationships/hyperlink" Target="http://pbs.twimg.com/profile_images/809092378103517185/pkOr6ZE__normal.jpg" TargetMode="External"/><Relationship Id="rId651" Type="http://schemas.openxmlformats.org/officeDocument/2006/relationships/hyperlink" Target="https://t.co/ZYgHPr5df4" TargetMode="External"/><Relationship Id="rId749" Type="http://schemas.openxmlformats.org/officeDocument/2006/relationships/hyperlink" Target="http://pbs.twimg.com/profile_images/766012963857707008/mvtr7Nn4_normal.jpg" TargetMode="External"/><Relationship Id="rId290" Type="http://schemas.openxmlformats.org/officeDocument/2006/relationships/hyperlink" Target="http://abs.twimg.com/images/themes/theme4/bg.gif" TargetMode="External"/><Relationship Id="rId304" Type="http://schemas.openxmlformats.org/officeDocument/2006/relationships/hyperlink" Target="http://pbs.twimg.com/profile_background_images/546071611904753664/ANudV8vU.jpeg" TargetMode="External"/><Relationship Id="rId388" Type="http://schemas.openxmlformats.org/officeDocument/2006/relationships/hyperlink" Target="http://pbs.twimg.com/profile_images/378800000191961791/8adbb15acaebb3e054e8ba8441d8f9d9_normal.png" TargetMode="External"/><Relationship Id="rId511" Type="http://schemas.openxmlformats.org/officeDocument/2006/relationships/hyperlink" Target="https://twitter.com/jumpkickdonkey1" TargetMode="External"/><Relationship Id="rId609" Type="http://schemas.openxmlformats.org/officeDocument/2006/relationships/hyperlink" Target="https://twitter.com/ethanwsj" TargetMode="External"/><Relationship Id="rId85" Type="http://schemas.openxmlformats.org/officeDocument/2006/relationships/hyperlink" Target="https://pbs.twimg.com/profile_banners/793092571199176704/1477962356" TargetMode="External"/><Relationship Id="rId150" Type="http://schemas.openxmlformats.org/officeDocument/2006/relationships/hyperlink" Target="https://pbs.twimg.com/profile_banners/812171815/1478534607" TargetMode="External"/><Relationship Id="rId595" Type="http://schemas.openxmlformats.org/officeDocument/2006/relationships/hyperlink" Target="https://twitter.com/shawnlopp" TargetMode="External"/><Relationship Id="rId248" Type="http://schemas.openxmlformats.org/officeDocument/2006/relationships/hyperlink" Target="http://abs.twimg.com/images/themes/theme1/bg.png" TargetMode="External"/><Relationship Id="rId455" Type="http://schemas.openxmlformats.org/officeDocument/2006/relationships/hyperlink" Target="http://pbs.twimg.com/profile_images/595250714718314496/h6X0cD6T_normal.png" TargetMode="External"/><Relationship Id="rId662" Type="http://schemas.openxmlformats.org/officeDocument/2006/relationships/hyperlink" Target="http://t.co/knlFvfwxkf" TargetMode="External"/><Relationship Id="rId12" Type="http://schemas.openxmlformats.org/officeDocument/2006/relationships/hyperlink" Target="https://t.co/JMIvyq63Hj" TargetMode="External"/><Relationship Id="rId108" Type="http://schemas.openxmlformats.org/officeDocument/2006/relationships/hyperlink" Target="https://pbs.twimg.com/profile_banners/2151467328/1398876050" TargetMode="External"/><Relationship Id="rId315" Type="http://schemas.openxmlformats.org/officeDocument/2006/relationships/hyperlink" Target="http://pbs.twimg.com/profile_background_images/476339119526658048/Ufuk2pCm.jpeg" TargetMode="External"/><Relationship Id="rId522" Type="http://schemas.openxmlformats.org/officeDocument/2006/relationships/hyperlink" Target="https://twitter.com/ffgop" TargetMode="External"/><Relationship Id="rId96" Type="http://schemas.openxmlformats.org/officeDocument/2006/relationships/hyperlink" Target="https://pbs.twimg.com/profile_banners/724131661684699136/1484816515" TargetMode="External"/><Relationship Id="rId161" Type="http://schemas.openxmlformats.org/officeDocument/2006/relationships/hyperlink" Target="https://pbs.twimg.com/profile_banners/40804968/1471567946" TargetMode="External"/><Relationship Id="rId399" Type="http://schemas.openxmlformats.org/officeDocument/2006/relationships/hyperlink" Target="http://pbs.twimg.com/profile_images/693839647059898368/RZa_miCJ_normal.jpg" TargetMode="External"/><Relationship Id="rId259" Type="http://schemas.openxmlformats.org/officeDocument/2006/relationships/hyperlink" Target="http://abs.twimg.com/images/themes/theme1/bg.png" TargetMode="External"/><Relationship Id="rId466" Type="http://schemas.openxmlformats.org/officeDocument/2006/relationships/hyperlink" Target="http://pbs.twimg.com/profile_images/823095649008689153/qUwqGAFq_normal.jpg" TargetMode="External"/><Relationship Id="rId673" Type="http://schemas.openxmlformats.org/officeDocument/2006/relationships/hyperlink" Target="https://pbs.twimg.com/profile_banners/3108646371/1440430804" TargetMode="External"/><Relationship Id="rId23" Type="http://schemas.openxmlformats.org/officeDocument/2006/relationships/hyperlink" Target="https://t.co/ToMiE4cenr" TargetMode="External"/><Relationship Id="rId119" Type="http://schemas.openxmlformats.org/officeDocument/2006/relationships/hyperlink" Target="https://pbs.twimg.com/profile_banners/1426607294/1456877929" TargetMode="External"/><Relationship Id="rId326" Type="http://schemas.openxmlformats.org/officeDocument/2006/relationships/hyperlink" Target="http://abs.twimg.com/images/themes/theme1/bg.png" TargetMode="External"/><Relationship Id="rId533" Type="http://schemas.openxmlformats.org/officeDocument/2006/relationships/hyperlink" Target="https://twitter.com/kristin_cello" TargetMode="External"/><Relationship Id="rId740" Type="http://schemas.openxmlformats.org/officeDocument/2006/relationships/hyperlink" Target="http://pbs.twimg.com/profile_images/821908556433661952/7i8ZLj3h_normal.jpg" TargetMode="External"/><Relationship Id="rId172" Type="http://schemas.openxmlformats.org/officeDocument/2006/relationships/hyperlink" Target="https://pbs.twimg.com/profile_banners/3008278982/1484416716" TargetMode="External"/><Relationship Id="rId477" Type="http://schemas.openxmlformats.org/officeDocument/2006/relationships/hyperlink" Target="http://pbs.twimg.com/profile_images/529783137963106304/7zQZw6m7_normal.jpeg" TargetMode="External"/><Relationship Id="rId600" Type="http://schemas.openxmlformats.org/officeDocument/2006/relationships/hyperlink" Target="https://twitter.com/joecook80543637" TargetMode="External"/><Relationship Id="rId684" Type="http://schemas.openxmlformats.org/officeDocument/2006/relationships/hyperlink" Target="https://pbs.twimg.com/profile_banners/75667492/1401301621" TargetMode="External"/><Relationship Id="rId337" Type="http://schemas.openxmlformats.org/officeDocument/2006/relationships/hyperlink" Target="http://pbs.twimg.com/profile_background_images/378800000004020671/a3b92b9571201f1f1f643336984dd0d9.jpeg" TargetMode="External"/><Relationship Id="rId34" Type="http://schemas.openxmlformats.org/officeDocument/2006/relationships/hyperlink" Target="https://t.co/TgGvTzJQ9q" TargetMode="External"/><Relationship Id="rId544" Type="http://schemas.openxmlformats.org/officeDocument/2006/relationships/hyperlink" Target="https://twitter.com/kevinbarrot" TargetMode="External"/><Relationship Id="rId751" Type="http://schemas.openxmlformats.org/officeDocument/2006/relationships/hyperlink" Target="http://pbs.twimg.com/profile_images/811648447833141248/cuq3DcOP_normal.jpg" TargetMode="External"/><Relationship Id="rId183" Type="http://schemas.openxmlformats.org/officeDocument/2006/relationships/hyperlink" Target="https://pbs.twimg.com/profile_banners/2786030136/1475714850" TargetMode="External"/><Relationship Id="rId390" Type="http://schemas.openxmlformats.org/officeDocument/2006/relationships/hyperlink" Target="http://pbs.twimg.com/profile_images/822550760986644481/r5usTsrt_normal.jpg" TargetMode="External"/><Relationship Id="rId404" Type="http://schemas.openxmlformats.org/officeDocument/2006/relationships/hyperlink" Target="http://pbs.twimg.com/profile_images/813924463976861696/jQV4DXWy_normal.jpg" TargetMode="External"/><Relationship Id="rId611" Type="http://schemas.openxmlformats.org/officeDocument/2006/relationships/hyperlink" Target="https://twitter.com/raven_cain" TargetMode="External"/><Relationship Id="rId250" Type="http://schemas.openxmlformats.org/officeDocument/2006/relationships/hyperlink" Target="http://abs.twimg.com/images/themes/theme1/bg.png" TargetMode="External"/><Relationship Id="rId488" Type="http://schemas.openxmlformats.org/officeDocument/2006/relationships/hyperlink" Target="http://pbs.twimg.com/profile_images/795044948642934785/useEzfYV_normal.jpg" TargetMode="External"/><Relationship Id="rId695" Type="http://schemas.openxmlformats.org/officeDocument/2006/relationships/hyperlink" Target="https://pbs.twimg.com/profile_banners/36947388/1481596895" TargetMode="External"/><Relationship Id="rId709" Type="http://schemas.openxmlformats.org/officeDocument/2006/relationships/hyperlink" Target="http://pbs.twimg.com/profile_background_images/243928755/randy_bio_pic.jpg" TargetMode="External"/><Relationship Id="rId45" Type="http://schemas.openxmlformats.org/officeDocument/2006/relationships/hyperlink" Target="https://t.co/yUAZb2ddpU" TargetMode="External"/><Relationship Id="rId110" Type="http://schemas.openxmlformats.org/officeDocument/2006/relationships/hyperlink" Target="https://pbs.twimg.com/profile_banners/362089046/1348792856" TargetMode="External"/><Relationship Id="rId348" Type="http://schemas.openxmlformats.org/officeDocument/2006/relationships/hyperlink" Target="http://pbs.twimg.com/profile_images/2414389758/images_normal.jpg" TargetMode="External"/><Relationship Id="rId555" Type="http://schemas.openxmlformats.org/officeDocument/2006/relationships/hyperlink" Target="https://twitter.com/othermomo" TargetMode="External"/><Relationship Id="rId762" Type="http://schemas.openxmlformats.org/officeDocument/2006/relationships/hyperlink" Target="https://twitter.com/starwars" TargetMode="External"/><Relationship Id="rId194" Type="http://schemas.openxmlformats.org/officeDocument/2006/relationships/hyperlink" Target="https://pbs.twimg.com/profile_banners/285139906/1431066880" TargetMode="External"/><Relationship Id="rId208" Type="http://schemas.openxmlformats.org/officeDocument/2006/relationships/hyperlink" Target="https://pbs.twimg.com/profile_banners/18684224/1446562532" TargetMode="External"/><Relationship Id="rId415" Type="http://schemas.openxmlformats.org/officeDocument/2006/relationships/hyperlink" Target="http://pbs.twimg.com/profile_images/459195228373528576/TzQ_p4Wl_normal.jpeg" TargetMode="External"/><Relationship Id="rId622" Type="http://schemas.openxmlformats.org/officeDocument/2006/relationships/hyperlink" Target="https://twitter.com/indysen" TargetMode="External"/><Relationship Id="rId261" Type="http://schemas.openxmlformats.org/officeDocument/2006/relationships/hyperlink" Target="http://abs.twimg.com/images/themes/theme1/bg.png" TargetMode="External"/><Relationship Id="rId499" Type="http://schemas.openxmlformats.org/officeDocument/2006/relationships/hyperlink" Target="https://twitter.com/yodajedisoy" TargetMode="External"/><Relationship Id="rId56" Type="http://schemas.openxmlformats.org/officeDocument/2006/relationships/hyperlink" Target="http://t.co/iGodr7272g" TargetMode="External"/><Relationship Id="rId359" Type="http://schemas.openxmlformats.org/officeDocument/2006/relationships/hyperlink" Target="http://pbs.twimg.com/profile_images/766769292801105920/NRM-CD1B_normal.jpg" TargetMode="External"/><Relationship Id="rId566" Type="http://schemas.openxmlformats.org/officeDocument/2006/relationships/hyperlink" Target="https://twitter.com/secondfret" TargetMode="External"/><Relationship Id="rId773" Type="http://schemas.openxmlformats.org/officeDocument/2006/relationships/hyperlink" Target="https://twitter.com/danq8000" TargetMode="External"/><Relationship Id="rId121" Type="http://schemas.openxmlformats.org/officeDocument/2006/relationships/hyperlink" Target="https://pbs.twimg.com/profile_banners/3960978615/1483398397" TargetMode="External"/><Relationship Id="rId219" Type="http://schemas.openxmlformats.org/officeDocument/2006/relationships/hyperlink" Target="http://abs.twimg.com/images/themes/theme14/bg.gif" TargetMode="External"/><Relationship Id="rId426" Type="http://schemas.openxmlformats.org/officeDocument/2006/relationships/hyperlink" Target="http://pbs.twimg.com/profile_images/750407837281431552/21E2lSqA_normal.jpg" TargetMode="External"/><Relationship Id="rId633" Type="http://schemas.openxmlformats.org/officeDocument/2006/relationships/hyperlink" Target="https://twitter.com/unic0d3tv" TargetMode="External"/><Relationship Id="rId67" Type="http://schemas.openxmlformats.org/officeDocument/2006/relationships/hyperlink" Target="https://t.co/aSrrQGrFRf" TargetMode="External"/><Relationship Id="rId272" Type="http://schemas.openxmlformats.org/officeDocument/2006/relationships/hyperlink" Target="http://abs.twimg.com/images/themes/theme1/bg.png" TargetMode="External"/><Relationship Id="rId577" Type="http://schemas.openxmlformats.org/officeDocument/2006/relationships/hyperlink" Target="https://twitter.com/be_foutz" TargetMode="External"/><Relationship Id="rId700" Type="http://schemas.openxmlformats.org/officeDocument/2006/relationships/hyperlink" Target="http://abs.twimg.com/images/themes/theme15/bg.png" TargetMode="External"/><Relationship Id="rId132" Type="http://schemas.openxmlformats.org/officeDocument/2006/relationships/hyperlink" Target="https://pbs.twimg.com/profile_banners/3424317503/1484639988" TargetMode="External"/><Relationship Id="rId784" Type="http://schemas.openxmlformats.org/officeDocument/2006/relationships/hyperlink" Target="https://twitter.com/uberfacts" TargetMode="External"/><Relationship Id="rId437" Type="http://schemas.openxmlformats.org/officeDocument/2006/relationships/hyperlink" Target="http://pbs.twimg.com/profile_images/793504533301252096/Qw1nURvF_normal.jpg" TargetMode="External"/><Relationship Id="rId644" Type="http://schemas.openxmlformats.org/officeDocument/2006/relationships/hyperlink" Target="http://evilgrapezmusic.weebly./" TargetMode="External"/><Relationship Id="rId283" Type="http://schemas.openxmlformats.org/officeDocument/2006/relationships/hyperlink" Target="http://pbs.twimg.com/profile_background_images/378800000168083803/QM26Wdij.jpeg" TargetMode="External"/><Relationship Id="rId490" Type="http://schemas.openxmlformats.org/officeDocument/2006/relationships/hyperlink" Target="http://pbs.twimg.com/profile_images/795374276836790273/egKHINm1_normal.jpg" TargetMode="External"/><Relationship Id="rId504" Type="http://schemas.openxmlformats.org/officeDocument/2006/relationships/hyperlink" Target="https://twitter.com/starwarsrandy" TargetMode="External"/><Relationship Id="rId711" Type="http://schemas.openxmlformats.org/officeDocument/2006/relationships/hyperlink" Target="http://pbs.twimg.com/profile_background_images/565688034/DanQCut.jpg" TargetMode="External"/><Relationship Id="rId78" Type="http://schemas.openxmlformats.org/officeDocument/2006/relationships/hyperlink" Target="https://t.co/stclPRL9XG" TargetMode="External"/><Relationship Id="rId143" Type="http://schemas.openxmlformats.org/officeDocument/2006/relationships/hyperlink" Target="https://pbs.twimg.com/profile_banners/1664343739/1453441379" TargetMode="External"/><Relationship Id="rId350" Type="http://schemas.openxmlformats.org/officeDocument/2006/relationships/hyperlink" Target="http://pbs.twimg.com/profile_images/3051290882/f83e9a4f532cf159748a20cc9b45fa7d_normal.png" TargetMode="External"/><Relationship Id="rId588" Type="http://schemas.openxmlformats.org/officeDocument/2006/relationships/hyperlink" Target="https://twitter.com/williambibbiani" TargetMode="External"/><Relationship Id="rId9" Type="http://schemas.openxmlformats.org/officeDocument/2006/relationships/hyperlink" Target="https://t.co/RPXdqoMzQA" TargetMode="External"/><Relationship Id="rId210" Type="http://schemas.openxmlformats.org/officeDocument/2006/relationships/hyperlink" Target="http://pbs.twimg.com/profile_background_images/665256587/363f78af67c4120277ce0e6882b39f29.jpeg" TargetMode="External"/><Relationship Id="rId448" Type="http://schemas.openxmlformats.org/officeDocument/2006/relationships/hyperlink" Target="http://pbs.twimg.com/profile_images/677519145550880769/oAypYMDS_normal.png" TargetMode="External"/><Relationship Id="rId655" Type="http://schemas.openxmlformats.org/officeDocument/2006/relationships/hyperlink" Target="http://t.co/VBfozN5YLI" TargetMode="External"/><Relationship Id="rId294" Type="http://schemas.openxmlformats.org/officeDocument/2006/relationships/hyperlink" Target="http://abs.twimg.com/images/themes/theme1/bg.png" TargetMode="External"/><Relationship Id="rId308" Type="http://schemas.openxmlformats.org/officeDocument/2006/relationships/hyperlink" Target="http://abs.twimg.com/images/themes/theme15/bg.png" TargetMode="External"/><Relationship Id="rId515" Type="http://schemas.openxmlformats.org/officeDocument/2006/relationships/hyperlink" Target="https://twitter.com/philthecool" TargetMode="External"/><Relationship Id="rId722" Type="http://schemas.openxmlformats.org/officeDocument/2006/relationships/hyperlink" Target="http://pbs.twimg.com/profile_background_images/458303470945058816/1IXg4LCd.jpeg" TargetMode="External"/><Relationship Id="rId89" Type="http://schemas.openxmlformats.org/officeDocument/2006/relationships/hyperlink" Target="https://pbs.twimg.com/profile_banners/821904634994311168/1484795396" TargetMode="External"/><Relationship Id="rId154" Type="http://schemas.openxmlformats.org/officeDocument/2006/relationships/hyperlink" Target="https://pbs.twimg.com/profile_banners/430370483/1417614783" TargetMode="External"/><Relationship Id="rId361" Type="http://schemas.openxmlformats.org/officeDocument/2006/relationships/hyperlink" Target="http://pbs.twimg.com/profile_images/816344599346167808/7xRuvtPB_normal.jpg" TargetMode="External"/><Relationship Id="rId599" Type="http://schemas.openxmlformats.org/officeDocument/2006/relationships/hyperlink" Target="https://twitter.com/tamago2474" TargetMode="External"/><Relationship Id="rId459" Type="http://schemas.openxmlformats.org/officeDocument/2006/relationships/hyperlink" Target="http://pbs.twimg.com/profile_images/806024162577907712/qzhPq1j7_normal.jpg" TargetMode="External"/><Relationship Id="rId666" Type="http://schemas.openxmlformats.org/officeDocument/2006/relationships/hyperlink" Target="https://t.co/sklzYb9ygx" TargetMode="External"/><Relationship Id="rId16" Type="http://schemas.openxmlformats.org/officeDocument/2006/relationships/hyperlink" Target="http://t.co/I2WqIfgnGh" TargetMode="External"/><Relationship Id="rId221" Type="http://schemas.openxmlformats.org/officeDocument/2006/relationships/hyperlink" Target="http://abs.twimg.com/images/themes/theme1/bg.png" TargetMode="External"/><Relationship Id="rId319" Type="http://schemas.openxmlformats.org/officeDocument/2006/relationships/hyperlink" Target="http://abs.twimg.com/images/themes/theme14/bg.gif" TargetMode="External"/><Relationship Id="rId526" Type="http://schemas.openxmlformats.org/officeDocument/2006/relationships/hyperlink" Target="https://twitter.com/fearfest_evil" TargetMode="External"/><Relationship Id="rId733" Type="http://schemas.openxmlformats.org/officeDocument/2006/relationships/hyperlink" Target="http://pbs.twimg.com/profile_images/580458588738555904/lBjd_q3b_normal.jpg" TargetMode="External"/><Relationship Id="rId165" Type="http://schemas.openxmlformats.org/officeDocument/2006/relationships/hyperlink" Target="https://pbs.twimg.com/profile_banners/372670334/1465917583" TargetMode="External"/><Relationship Id="rId372" Type="http://schemas.openxmlformats.org/officeDocument/2006/relationships/hyperlink" Target="http://pbs.twimg.com/profile_images/2576344190/jondjek6anhusqzrcz2o_normal.jpeg" TargetMode="External"/><Relationship Id="rId677" Type="http://schemas.openxmlformats.org/officeDocument/2006/relationships/hyperlink" Target="https://pbs.twimg.com/profile_banners/105579445/1482011998" TargetMode="External"/><Relationship Id="rId232" Type="http://schemas.openxmlformats.org/officeDocument/2006/relationships/hyperlink" Target="http://abs.twimg.com/images/themes/theme6/bg.gif" TargetMode="External"/><Relationship Id="rId27" Type="http://schemas.openxmlformats.org/officeDocument/2006/relationships/hyperlink" Target="https://t.co/NKldxjuEj3" TargetMode="External"/><Relationship Id="rId537" Type="http://schemas.openxmlformats.org/officeDocument/2006/relationships/hyperlink" Target="https://twitter.com/knowingflame" TargetMode="External"/><Relationship Id="rId744" Type="http://schemas.openxmlformats.org/officeDocument/2006/relationships/hyperlink" Target="http://pbs.twimg.com/profile_images/813254525716938752/1TzyRRlf_normal.jpg" TargetMode="External"/><Relationship Id="rId80" Type="http://schemas.openxmlformats.org/officeDocument/2006/relationships/hyperlink" Target="http://t.co/0ZLo0jJP" TargetMode="External"/><Relationship Id="rId176" Type="http://schemas.openxmlformats.org/officeDocument/2006/relationships/hyperlink" Target="https://pbs.twimg.com/profile_banners/706977920103780353/1477621376" TargetMode="External"/><Relationship Id="rId383" Type="http://schemas.openxmlformats.org/officeDocument/2006/relationships/hyperlink" Target="http://pbs.twimg.com/profile_images/1200380538/93c490ec-c585-4a51-8c04-dffd31e3a023_normal.png" TargetMode="External"/><Relationship Id="rId590" Type="http://schemas.openxmlformats.org/officeDocument/2006/relationships/hyperlink" Target="https://twitter.com/sjvn" TargetMode="External"/><Relationship Id="rId604" Type="http://schemas.openxmlformats.org/officeDocument/2006/relationships/hyperlink" Target="https://twitter.com/aaronrfernandes" TargetMode="External"/><Relationship Id="rId243" Type="http://schemas.openxmlformats.org/officeDocument/2006/relationships/hyperlink" Target="http://pbs.twimg.com/profile_background_images/212130495/twitter.jpg" TargetMode="External"/><Relationship Id="rId450" Type="http://schemas.openxmlformats.org/officeDocument/2006/relationships/hyperlink" Target="http://pbs.twimg.com/profile_images/667466090113466368/rzwWF-7p_normal.jpg" TargetMode="External"/><Relationship Id="rId688" Type="http://schemas.openxmlformats.org/officeDocument/2006/relationships/hyperlink" Target="https://pbs.twimg.com/profile_banners/17995040/1471375462" TargetMode="External"/><Relationship Id="rId38" Type="http://schemas.openxmlformats.org/officeDocument/2006/relationships/hyperlink" Target="https://t.co/DH7xiEkWC5" TargetMode="External"/><Relationship Id="rId103" Type="http://schemas.openxmlformats.org/officeDocument/2006/relationships/hyperlink" Target="https://pbs.twimg.com/profile_banners/230871105/1485195359" TargetMode="External"/><Relationship Id="rId310" Type="http://schemas.openxmlformats.org/officeDocument/2006/relationships/hyperlink" Target="http://abs.twimg.com/images/themes/theme11/bg.gif" TargetMode="External"/><Relationship Id="rId548" Type="http://schemas.openxmlformats.org/officeDocument/2006/relationships/hyperlink" Target="https://twitter.com/robwadevision" TargetMode="External"/><Relationship Id="rId755" Type="http://schemas.openxmlformats.org/officeDocument/2006/relationships/hyperlink" Target="http://pbs.twimg.com/profile_images/791853213548843009/bHKT-T1Q_normal.jpg" TargetMode="External"/><Relationship Id="rId91" Type="http://schemas.openxmlformats.org/officeDocument/2006/relationships/hyperlink" Target="https://pbs.twimg.com/profile_banners/763911357519368192/1470972657" TargetMode="External"/><Relationship Id="rId187" Type="http://schemas.openxmlformats.org/officeDocument/2006/relationships/hyperlink" Target="https://pbs.twimg.com/profile_banners/357833234/1457488337" TargetMode="External"/><Relationship Id="rId394" Type="http://schemas.openxmlformats.org/officeDocument/2006/relationships/hyperlink" Target="http://pbs.twimg.com/profile_images/772988353994162176/gZKN6bAY_normal.jpg" TargetMode="External"/><Relationship Id="rId408" Type="http://schemas.openxmlformats.org/officeDocument/2006/relationships/hyperlink" Target="http://pbs.twimg.com/profile_images/799465372793655296/jJO0hB73_normal.jpg" TargetMode="External"/><Relationship Id="rId615" Type="http://schemas.openxmlformats.org/officeDocument/2006/relationships/hyperlink" Target="https://twitter.com/jjasportstudio" TargetMode="External"/><Relationship Id="rId254" Type="http://schemas.openxmlformats.org/officeDocument/2006/relationships/hyperlink" Target="http://abs.twimg.com/images/themes/theme1/bg.png" TargetMode="External"/><Relationship Id="rId699" Type="http://schemas.openxmlformats.org/officeDocument/2006/relationships/hyperlink" Target="https://pbs.twimg.com/profile_banners/3321360795/1476449372" TargetMode="External"/><Relationship Id="rId49" Type="http://schemas.openxmlformats.org/officeDocument/2006/relationships/hyperlink" Target="https://t.co/HCi8WtdNwW" TargetMode="External"/><Relationship Id="rId114" Type="http://schemas.openxmlformats.org/officeDocument/2006/relationships/hyperlink" Target="https://pbs.twimg.com/profile_banners/748561469420224512/1479358498" TargetMode="External"/><Relationship Id="rId461" Type="http://schemas.openxmlformats.org/officeDocument/2006/relationships/hyperlink" Target="http://pbs.twimg.com/profile_images/822875373616631808/JASSWmsD_normal.jpg" TargetMode="External"/><Relationship Id="rId559" Type="http://schemas.openxmlformats.org/officeDocument/2006/relationships/hyperlink" Target="https://twitter.com/ckimberli" TargetMode="External"/><Relationship Id="rId766" Type="http://schemas.openxmlformats.org/officeDocument/2006/relationships/hyperlink" Target="https://twitter.com/msleahcatherine" TargetMode="External"/><Relationship Id="rId198" Type="http://schemas.openxmlformats.org/officeDocument/2006/relationships/hyperlink" Target="https://pbs.twimg.com/profile_banners/2731942505/1437232551" TargetMode="External"/><Relationship Id="rId321" Type="http://schemas.openxmlformats.org/officeDocument/2006/relationships/hyperlink" Target="http://abs.twimg.com/images/themes/theme1/bg.png" TargetMode="External"/><Relationship Id="rId419" Type="http://schemas.openxmlformats.org/officeDocument/2006/relationships/hyperlink" Target="http://pbs.twimg.com/profile_images/419351153474682880/WcRBFOef_normal.png" TargetMode="External"/><Relationship Id="rId626" Type="http://schemas.openxmlformats.org/officeDocument/2006/relationships/hyperlink" Target="https://twitter.com/elettra86it" TargetMode="External"/><Relationship Id="rId265" Type="http://schemas.openxmlformats.org/officeDocument/2006/relationships/hyperlink" Target="http://abs.twimg.com/images/themes/theme1/bg.png" TargetMode="External"/><Relationship Id="rId472" Type="http://schemas.openxmlformats.org/officeDocument/2006/relationships/hyperlink" Target="http://pbs.twimg.com/profile_images/788963881381007360/_upPsxNn_normal.jpg" TargetMode="External"/><Relationship Id="rId125" Type="http://schemas.openxmlformats.org/officeDocument/2006/relationships/hyperlink" Target="https://pbs.twimg.com/profile_banners/4866806451/1460213957" TargetMode="External"/><Relationship Id="rId332" Type="http://schemas.openxmlformats.org/officeDocument/2006/relationships/hyperlink" Target="http://abs.twimg.com/images/themes/theme1/bg.png" TargetMode="External"/><Relationship Id="rId777" Type="http://schemas.openxmlformats.org/officeDocument/2006/relationships/hyperlink" Target="https://twitter.com/jflores78" TargetMode="External"/><Relationship Id="rId637" Type="http://schemas.openxmlformats.org/officeDocument/2006/relationships/hyperlink" Target="https://twitter.com/mandi_ottoson" TargetMode="External"/><Relationship Id="rId276" Type="http://schemas.openxmlformats.org/officeDocument/2006/relationships/hyperlink" Target="http://abs.twimg.com/images/themes/theme14/bg.gif" TargetMode="External"/><Relationship Id="rId483" Type="http://schemas.openxmlformats.org/officeDocument/2006/relationships/hyperlink" Target="http://pbs.twimg.com/profile_images/660297505712664576/2GxPVtbP_normal.jpg" TargetMode="External"/><Relationship Id="rId690" Type="http://schemas.openxmlformats.org/officeDocument/2006/relationships/hyperlink" Target="https://pbs.twimg.com/profile_banners/920104904/1452823813" TargetMode="External"/><Relationship Id="rId704" Type="http://schemas.openxmlformats.org/officeDocument/2006/relationships/hyperlink" Target="http://abs.twimg.com/images/themes/theme1/bg.png" TargetMode="External"/><Relationship Id="rId40" Type="http://schemas.openxmlformats.org/officeDocument/2006/relationships/hyperlink" Target="https://t.co/mtJSnqP41E" TargetMode="External"/><Relationship Id="rId136" Type="http://schemas.openxmlformats.org/officeDocument/2006/relationships/hyperlink" Target="https://pbs.twimg.com/profile_banners/4224394479/1483198564" TargetMode="External"/><Relationship Id="rId343" Type="http://schemas.openxmlformats.org/officeDocument/2006/relationships/hyperlink" Target="http://pbs.twimg.com/profile_images/820329539804893184/kcjsONY8_normal.jpg" TargetMode="External"/><Relationship Id="rId550" Type="http://schemas.openxmlformats.org/officeDocument/2006/relationships/hyperlink" Target="https://twitter.com/bb8_littledroid" TargetMode="External"/><Relationship Id="rId788" Type="http://schemas.openxmlformats.org/officeDocument/2006/relationships/hyperlink" Target="https://twitter.com/rianjohnson" TargetMode="External"/><Relationship Id="rId203" Type="http://schemas.openxmlformats.org/officeDocument/2006/relationships/hyperlink" Target="https://pbs.twimg.com/profile_banners/375995169/1460560676" TargetMode="External"/><Relationship Id="rId648" Type="http://schemas.openxmlformats.org/officeDocument/2006/relationships/hyperlink" Target="https://t.co/75z1poveZP" TargetMode="External"/><Relationship Id="rId287" Type="http://schemas.openxmlformats.org/officeDocument/2006/relationships/hyperlink" Target="http://pbs.twimg.com/profile_background_images/541171954128916481/IIJQ9gDf.jpeg" TargetMode="External"/><Relationship Id="rId410" Type="http://schemas.openxmlformats.org/officeDocument/2006/relationships/hyperlink" Target="http://pbs.twimg.com/profile_images/809883592067338240/F2IoxeHk_normal.jpg" TargetMode="External"/><Relationship Id="rId494" Type="http://schemas.openxmlformats.org/officeDocument/2006/relationships/hyperlink" Target="https://twitter.com/yoursweetubacha" TargetMode="External"/><Relationship Id="rId508" Type="http://schemas.openxmlformats.org/officeDocument/2006/relationships/hyperlink" Target="https://twitter.com/beccaisgrumpy" TargetMode="External"/><Relationship Id="rId715" Type="http://schemas.openxmlformats.org/officeDocument/2006/relationships/hyperlink" Target="http://pbs.twimg.com/profile_background_images/301285895/longhorn.png" TargetMode="External"/><Relationship Id="rId147" Type="http://schemas.openxmlformats.org/officeDocument/2006/relationships/hyperlink" Target="https://pbs.twimg.com/profile_banners/2822201359/1482345691" TargetMode="External"/><Relationship Id="rId354" Type="http://schemas.openxmlformats.org/officeDocument/2006/relationships/hyperlink" Target="http://pbs.twimg.com/profile_images/1794146829/Schermafbeelding_2011-01-12_om_13.44.37_normal.png" TargetMode="External"/><Relationship Id="rId51" Type="http://schemas.openxmlformats.org/officeDocument/2006/relationships/hyperlink" Target="http://t.co/tnTVooPuIt" TargetMode="External"/><Relationship Id="rId561" Type="http://schemas.openxmlformats.org/officeDocument/2006/relationships/hyperlink" Target="https://twitter.com/scoutdawson" TargetMode="External"/><Relationship Id="rId659" Type="http://schemas.openxmlformats.org/officeDocument/2006/relationships/hyperlink" Target="https://t.co/hiB96sgNMH" TargetMode="External"/><Relationship Id="rId214" Type="http://schemas.openxmlformats.org/officeDocument/2006/relationships/hyperlink" Target="http://abs.twimg.com/images/themes/theme1/bg.png" TargetMode="External"/><Relationship Id="rId298" Type="http://schemas.openxmlformats.org/officeDocument/2006/relationships/hyperlink" Target="http://pbs.twimg.com/profile_background_images/449912226485252096/gtlA72u4.jpeg" TargetMode="External"/><Relationship Id="rId421" Type="http://schemas.openxmlformats.org/officeDocument/2006/relationships/hyperlink" Target="http://pbs.twimg.com/profile_images/820584688901300224/kiJwx3JB_normal.jpg" TargetMode="External"/><Relationship Id="rId519" Type="http://schemas.openxmlformats.org/officeDocument/2006/relationships/hyperlink" Target="https://twitter.com/shane1983loser" TargetMode="External"/><Relationship Id="rId158" Type="http://schemas.openxmlformats.org/officeDocument/2006/relationships/hyperlink" Target="https://pbs.twimg.com/profile_banners/80921082/1478021496" TargetMode="External"/><Relationship Id="rId726" Type="http://schemas.openxmlformats.org/officeDocument/2006/relationships/hyperlink" Target="http://pbs.twimg.com/profile_background_images/272504767/harry2.jpg" TargetMode="External"/><Relationship Id="rId62" Type="http://schemas.openxmlformats.org/officeDocument/2006/relationships/hyperlink" Target="http://t.co/pxb9TnM0fl" TargetMode="External"/><Relationship Id="rId365" Type="http://schemas.openxmlformats.org/officeDocument/2006/relationships/hyperlink" Target="http://pbs.twimg.com/profile_images/812068862506242049/Yc0ilrMr_normal.jpg" TargetMode="External"/><Relationship Id="rId572" Type="http://schemas.openxmlformats.org/officeDocument/2006/relationships/hyperlink" Target="https://twitter.com/zoe_harrysgirl7" TargetMode="External"/><Relationship Id="rId225" Type="http://schemas.openxmlformats.org/officeDocument/2006/relationships/hyperlink" Target="http://pbs.twimg.com/profile_background_images/761905342/19ff22eff60a61cff47abd334e175fad.jpeg" TargetMode="External"/><Relationship Id="rId432" Type="http://schemas.openxmlformats.org/officeDocument/2006/relationships/hyperlink" Target="http://pbs.twimg.com/profile_images/741700411690602496/YnyoEkLQ_normal.jpg" TargetMode="External"/><Relationship Id="rId737" Type="http://schemas.openxmlformats.org/officeDocument/2006/relationships/hyperlink" Target="http://pbs.twimg.com/profile_images/810242384285945856/yumd2xuk_normal.jpg" TargetMode="External"/><Relationship Id="rId73" Type="http://schemas.openxmlformats.org/officeDocument/2006/relationships/hyperlink" Target="https://t.co/ZHp8aB5ZIK" TargetMode="External"/><Relationship Id="rId169" Type="http://schemas.openxmlformats.org/officeDocument/2006/relationships/hyperlink" Target="https://pbs.twimg.com/profile_banners/612706167/1483544737" TargetMode="External"/><Relationship Id="rId376" Type="http://schemas.openxmlformats.org/officeDocument/2006/relationships/hyperlink" Target="http://pbs.twimg.com/profile_images/1070908999/43e39464-41da-4088-af99-bdf78cc5ad9c_normal.png" TargetMode="External"/><Relationship Id="rId583" Type="http://schemas.openxmlformats.org/officeDocument/2006/relationships/hyperlink" Target="https://twitter.com/masajirjb" TargetMode="External"/><Relationship Id="rId790" Type="http://schemas.openxmlformats.org/officeDocument/2006/relationships/hyperlink" Target="https://twitter.com/cheree_radio" TargetMode="External"/><Relationship Id="rId4" Type="http://schemas.openxmlformats.org/officeDocument/2006/relationships/hyperlink" Target="https://t.co/6JptkRC2Yx" TargetMode="External"/><Relationship Id="rId236" Type="http://schemas.openxmlformats.org/officeDocument/2006/relationships/hyperlink" Target="http://abs.twimg.com/images/themes/theme1/bg.png" TargetMode="External"/><Relationship Id="rId443" Type="http://schemas.openxmlformats.org/officeDocument/2006/relationships/hyperlink" Target="http://pbs.twimg.com/profile_images/802040328878321664/bW8jDXoA_normal.jpg" TargetMode="External"/><Relationship Id="rId650" Type="http://schemas.openxmlformats.org/officeDocument/2006/relationships/hyperlink" Target="http://t.co/m0rXJ3nanj" TargetMode="External"/><Relationship Id="rId303" Type="http://schemas.openxmlformats.org/officeDocument/2006/relationships/hyperlink" Target="http://abs.twimg.com/images/themes/theme1/bg.png" TargetMode="External"/><Relationship Id="rId748" Type="http://schemas.openxmlformats.org/officeDocument/2006/relationships/hyperlink" Target="http://pbs.twimg.com/profile_images/746059589146140672/ursN3OVD_normal.jpg" TargetMode="External"/><Relationship Id="rId84" Type="http://schemas.openxmlformats.org/officeDocument/2006/relationships/hyperlink" Target="https://t.co/iWmIrrGmPO" TargetMode="External"/><Relationship Id="rId387" Type="http://schemas.openxmlformats.org/officeDocument/2006/relationships/hyperlink" Target="http://pbs.twimg.com/profile_images/799309943279128576/lwtY5c4E_normal.jpg" TargetMode="External"/><Relationship Id="rId510" Type="http://schemas.openxmlformats.org/officeDocument/2006/relationships/hyperlink" Target="https://twitter.com/jasondamm" TargetMode="External"/><Relationship Id="rId594" Type="http://schemas.openxmlformats.org/officeDocument/2006/relationships/hyperlink" Target="https://twitter.com/or_nick_al" TargetMode="External"/><Relationship Id="rId608" Type="http://schemas.openxmlformats.org/officeDocument/2006/relationships/hyperlink" Target="https://twitter.com/joe_luatc" TargetMode="External"/><Relationship Id="rId247" Type="http://schemas.openxmlformats.org/officeDocument/2006/relationships/hyperlink" Target="http://abs.twimg.com/images/themes/theme1/bg.png" TargetMode="External"/><Relationship Id="rId107" Type="http://schemas.openxmlformats.org/officeDocument/2006/relationships/hyperlink" Target="https://pbs.twimg.com/profile_banners/4894763146/1455616148" TargetMode="External"/><Relationship Id="rId454" Type="http://schemas.openxmlformats.org/officeDocument/2006/relationships/hyperlink" Target="http://pbs.twimg.com/profile_images/823688435131158528/L-mvW2N0_normal.jpg" TargetMode="External"/><Relationship Id="rId661" Type="http://schemas.openxmlformats.org/officeDocument/2006/relationships/hyperlink" Target="https://t.co/F3fLcf5sH7" TargetMode="External"/><Relationship Id="rId759" Type="http://schemas.openxmlformats.org/officeDocument/2006/relationships/hyperlink" Target="http://pbs.twimg.com/profile_images/796323130323124224/H2aPOSsD_normal.jpg" TargetMode="External"/><Relationship Id="rId11" Type="http://schemas.openxmlformats.org/officeDocument/2006/relationships/hyperlink" Target="https://t.co/cUSyZwnYty" TargetMode="External"/><Relationship Id="rId314" Type="http://schemas.openxmlformats.org/officeDocument/2006/relationships/hyperlink" Target="http://abs.twimg.com/images/themes/theme1/bg.png" TargetMode="External"/><Relationship Id="rId398" Type="http://schemas.openxmlformats.org/officeDocument/2006/relationships/hyperlink" Target="http://pbs.twimg.com/profile_images/705853745754562560/8GwwG7gr_normal.jpg" TargetMode="External"/><Relationship Id="rId521" Type="http://schemas.openxmlformats.org/officeDocument/2006/relationships/hyperlink" Target="https://twitter.com/7ciqp7790utauya" TargetMode="External"/><Relationship Id="rId619" Type="http://schemas.openxmlformats.org/officeDocument/2006/relationships/hyperlink" Target="https://twitter.com/galaxy_junkyard" TargetMode="External"/><Relationship Id="rId95" Type="http://schemas.openxmlformats.org/officeDocument/2006/relationships/hyperlink" Target="https://pbs.twimg.com/profile_banners/1636149523/1440456503" TargetMode="External"/><Relationship Id="rId160" Type="http://schemas.openxmlformats.org/officeDocument/2006/relationships/hyperlink" Target="https://pbs.twimg.com/profile_banners/11099982/1355181016" TargetMode="External"/><Relationship Id="rId258" Type="http://schemas.openxmlformats.org/officeDocument/2006/relationships/hyperlink" Target="http://abs.twimg.com/images/themes/theme1/bg.png" TargetMode="External"/><Relationship Id="rId465" Type="http://schemas.openxmlformats.org/officeDocument/2006/relationships/hyperlink" Target="http://pbs.twimg.com/profile_images/817042362081878016/qyrBzOcz_normal.jpg" TargetMode="External"/><Relationship Id="rId672" Type="http://schemas.openxmlformats.org/officeDocument/2006/relationships/hyperlink" Target="https://pbs.twimg.com/profile_banners/2815319366/148201673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2"/>
  <sheetViews>
    <sheetView tabSelected="1" workbookViewId="0">
      <pane xSplit="2" ySplit="2" topLeftCell="C3" activePane="bottomRight" state="frozen"/>
      <selection pane="topRight" activeCell="C1" sqref="C1"/>
      <selection pane="bottomLeft" activeCell="A3" sqref="A3"/>
      <selection pane="bottomRight" activeCell="C3" sqref="C3"/>
    </sheetView>
  </sheetViews>
  <sheetFormatPr defaultRowHeight="15" x14ac:dyDescent="0.25"/>
  <cols>
    <col min="1" max="2" width="10.425781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hidden="1" customWidth="1"/>
    <col min="12" max="12" width="11" hidden="1" customWidth="1"/>
    <col min="13" max="13" width="10.85546875" hidden="1" customWidth="1"/>
    <col min="14" max="14" width="16" bestFit="1" customWidth="1"/>
    <col min="15" max="15" width="12.7109375" bestFit="1" customWidth="1"/>
    <col min="16" max="16" width="14.85546875" bestFit="1" customWidth="1"/>
    <col min="17" max="17" width="8.85546875" bestFit="1" customWidth="1"/>
    <col min="18" max="18" width="10" bestFit="1" customWidth="1"/>
    <col min="19" max="19" width="13.5703125" bestFit="1" customWidth="1"/>
    <col min="20" max="20" width="13.7109375" bestFit="1" customWidth="1"/>
    <col min="21" max="21" width="13.85546875" bestFit="1" customWidth="1"/>
    <col min="22" max="22" width="14.85546875" bestFit="1" customWidth="1"/>
    <col min="23" max="23" width="10.5703125" bestFit="1" customWidth="1"/>
    <col min="24" max="24" width="12.140625" bestFit="1" customWidth="1"/>
    <col min="25" max="25" width="12" bestFit="1" customWidth="1"/>
    <col min="26" max="26" width="14" bestFit="1" customWidth="1"/>
    <col min="27" max="27" width="11.7109375" bestFit="1" customWidth="1"/>
    <col min="28" max="28" width="11" bestFit="1" customWidth="1"/>
    <col min="29" max="29" width="14" bestFit="1" customWidth="1"/>
    <col min="30" max="30" width="11.140625" bestFit="1" customWidth="1"/>
    <col min="31" max="31" width="11.5703125" bestFit="1" customWidth="1"/>
    <col min="32" max="32" width="11.42578125" bestFit="1" customWidth="1"/>
    <col min="33" max="33" width="11" bestFit="1" customWidth="1"/>
    <col min="34" max="34" width="13.140625" bestFit="1" customWidth="1"/>
    <col min="35" max="35" width="11.28515625" bestFit="1" customWidth="1"/>
    <col min="36" max="36" width="13.140625" bestFit="1" customWidth="1"/>
    <col min="37" max="37" width="9.28515625" bestFit="1" customWidth="1"/>
    <col min="38" max="38" width="12.140625" bestFit="1" customWidth="1"/>
    <col min="39" max="39" width="12" bestFit="1" customWidth="1"/>
    <col min="40" max="40" width="21.28515625" bestFit="1" customWidth="1"/>
    <col min="41" max="41" width="19.7109375" bestFit="1" customWidth="1"/>
    <col min="42" max="42" width="17.42578125" bestFit="1" customWidth="1"/>
    <col min="43" max="43" width="10.28515625" bestFit="1" customWidth="1"/>
    <col min="44" max="44" width="16" bestFit="1" customWidth="1"/>
    <col min="45" max="45" width="12.140625" bestFit="1" customWidth="1"/>
    <col min="46" max="46" width="10.28515625" bestFit="1" customWidth="1"/>
    <col min="47" max="47" width="8.5703125" bestFit="1" customWidth="1"/>
    <col min="48" max="49" width="8.42578125" bestFit="1" customWidth="1"/>
    <col min="50" max="50" width="14.42578125" customWidth="1"/>
    <col min="51" max="51" width="11.42578125" bestFit="1" customWidth="1"/>
    <col min="52" max="52" width="14.7109375" bestFit="1" customWidth="1"/>
  </cols>
  <sheetData>
    <row r="1" spans="1:50" x14ac:dyDescent="0.25">
      <c r="C1" s="18" t="s">
        <v>39</v>
      </c>
      <c r="D1" s="19"/>
      <c r="E1" s="19"/>
      <c r="F1" s="19"/>
      <c r="G1" s="18"/>
      <c r="H1" s="16" t="s">
        <v>43</v>
      </c>
      <c r="I1" s="54"/>
      <c r="J1" s="54"/>
      <c r="K1" s="35" t="s">
        <v>42</v>
      </c>
      <c r="L1" s="20" t="s">
        <v>40</v>
      </c>
      <c r="M1" s="20"/>
      <c r="N1" s="17" t="s">
        <v>41</v>
      </c>
    </row>
    <row r="2" spans="1:50" ht="30" customHeight="1" x14ac:dyDescent="0.25">
      <c r="A2" s="11" t="s">
        <v>0</v>
      </c>
      <c r="B2" s="11" t="s">
        <v>1</v>
      </c>
      <c r="C2" s="13" t="s">
        <v>2</v>
      </c>
      <c r="D2" s="13" t="s">
        <v>3</v>
      </c>
      <c r="E2" s="13" t="s">
        <v>130</v>
      </c>
      <c r="F2" s="13" t="s">
        <v>4</v>
      </c>
      <c r="G2" s="13" t="s">
        <v>11</v>
      </c>
      <c r="H2" s="11" t="s">
        <v>46</v>
      </c>
      <c r="I2" s="13" t="s">
        <v>160</v>
      </c>
      <c r="J2" s="13" t="s">
        <v>161</v>
      </c>
      <c r="K2" s="13" t="s">
        <v>165</v>
      </c>
      <c r="L2" s="13" t="s">
        <v>12</v>
      </c>
      <c r="M2" s="13" t="s">
        <v>38</v>
      </c>
      <c r="N2" s="13" t="s">
        <v>26</v>
      </c>
      <c r="O2" s="13" t="s">
        <v>177</v>
      </c>
      <c r="P2" s="13" t="s">
        <v>178</v>
      </c>
      <c r="Q2" s="13" t="s">
        <v>179</v>
      </c>
      <c r="R2" s="13" t="s">
        <v>180</v>
      </c>
      <c r="S2" s="13" t="s">
        <v>181</v>
      </c>
      <c r="T2" s="13" t="s">
        <v>182</v>
      </c>
      <c r="U2" s="13" t="s">
        <v>183</v>
      </c>
      <c r="V2" s="13" t="s">
        <v>184</v>
      </c>
      <c r="W2" s="13" t="s">
        <v>185</v>
      </c>
      <c r="X2" s="13" t="s">
        <v>186</v>
      </c>
      <c r="Y2" s="13" t="s">
        <v>187</v>
      </c>
      <c r="Z2" s="13" t="s">
        <v>188</v>
      </c>
      <c r="AA2" s="13" t="s">
        <v>189</v>
      </c>
      <c r="AB2" s="13" t="s">
        <v>190</v>
      </c>
      <c r="AC2" s="13" t="s">
        <v>191</v>
      </c>
      <c r="AD2" s="13" t="s">
        <v>192</v>
      </c>
      <c r="AE2" s="13" t="s">
        <v>193</v>
      </c>
      <c r="AF2" s="13" t="s">
        <v>194</v>
      </c>
      <c r="AG2" s="13" t="s">
        <v>195</v>
      </c>
      <c r="AH2" s="13" t="s">
        <v>196</v>
      </c>
      <c r="AI2" s="13" t="s">
        <v>197</v>
      </c>
      <c r="AJ2" s="13" t="s">
        <v>198</v>
      </c>
      <c r="AK2" s="13" t="s">
        <v>199</v>
      </c>
      <c r="AL2" s="13" t="s">
        <v>200</v>
      </c>
      <c r="AM2" s="13" t="s">
        <v>201</v>
      </c>
      <c r="AN2" s="13" t="s">
        <v>202</v>
      </c>
      <c r="AO2" s="13" t="s">
        <v>203</v>
      </c>
      <c r="AP2" s="13" t="s">
        <v>204</v>
      </c>
      <c r="AQ2" s="13" t="s">
        <v>205</v>
      </c>
      <c r="AR2" s="13" t="s">
        <v>206</v>
      </c>
      <c r="AS2" s="13" t="s">
        <v>207</v>
      </c>
      <c r="AT2" s="13" t="s">
        <v>208</v>
      </c>
      <c r="AU2" s="13" t="s">
        <v>209</v>
      </c>
      <c r="AV2" s="13" t="s">
        <v>210</v>
      </c>
      <c r="AW2" s="13" t="s">
        <v>211</v>
      </c>
      <c r="AX2" t="s">
        <v>2576</v>
      </c>
    </row>
    <row r="3" spans="1:50" ht="15" customHeight="1" x14ac:dyDescent="0.25">
      <c r="A3" s="69" t="s">
        <v>212</v>
      </c>
      <c r="B3" s="69" t="s">
        <v>212</v>
      </c>
      <c r="C3" s="70"/>
      <c r="D3" s="71"/>
      <c r="E3" s="72"/>
      <c r="F3" s="73"/>
      <c r="G3" s="70"/>
      <c r="H3" s="74"/>
      <c r="I3" s="75"/>
      <c r="J3" s="75"/>
      <c r="K3" s="36"/>
      <c r="L3" s="76"/>
      <c r="M3" s="76"/>
      <c r="N3" s="77"/>
      <c r="O3" s="83" t="s">
        <v>179</v>
      </c>
      <c r="P3" s="85">
        <v>42753.000104166669</v>
      </c>
      <c r="Q3" s="83" t="s">
        <v>364</v>
      </c>
      <c r="R3" s="83"/>
      <c r="S3" s="83"/>
      <c r="T3" s="83" t="s">
        <v>639</v>
      </c>
      <c r="U3" s="85">
        <v>42753.000104166669</v>
      </c>
      <c r="V3" s="88" t="s">
        <v>680</v>
      </c>
      <c r="W3" s="83"/>
      <c r="X3" s="83"/>
      <c r="Y3" s="89" t="s">
        <v>867</v>
      </c>
      <c r="Z3" s="83"/>
      <c r="AA3" s="83" t="b">
        <v>0</v>
      </c>
      <c r="AB3" s="83">
        <v>0</v>
      </c>
      <c r="AC3" s="89" t="s">
        <v>1065</v>
      </c>
      <c r="AD3" s="83" t="b">
        <v>0</v>
      </c>
      <c r="AE3" s="83" t="s">
        <v>1076</v>
      </c>
      <c r="AF3" s="83"/>
      <c r="AG3" s="89" t="s">
        <v>1065</v>
      </c>
      <c r="AH3" s="83" t="b">
        <v>0</v>
      </c>
      <c r="AI3" s="83">
        <v>1</v>
      </c>
      <c r="AJ3" s="89" t="s">
        <v>1079</v>
      </c>
      <c r="AK3" s="83" t="s">
        <v>1088</v>
      </c>
      <c r="AL3" s="83" t="b">
        <v>0</v>
      </c>
      <c r="AM3" s="89" t="s">
        <v>1079</v>
      </c>
      <c r="AN3" s="83">
        <v>0</v>
      </c>
      <c r="AO3" s="83">
        <v>0</v>
      </c>
      <c r="AP3" s="83"/>
      <c r="AQ3" s="83"/>
      <c r="AR3" s="83"/>
      <c r="AS3" s="83"/>
      <c r="AT3" s="83"/>
      <c r="AU3" s="83"/>
      <c r="AV3" s="83"/>
      <c r="AW3" s="83"/>
      <c r="AX3" s="83">
        <v>1</v>
      </c>
    </row>
    <row r="4" spans="1:50" ht="15" customHeight="1" x14ac:dyDescent="0.25">
      <c r="A4" s="69" t="s">
        <v>213</v>
      </c>
      <c r="B4" s="69" t="s">
        <v>213</v>
      </c>
      <c r="C4" s="70"/>
      <c r="D4" s="71"/>
      <c r="E4" s="72"/>
      <c r="F4" s="73"/>
      <c r="G4" s="70"/>
      <c r="H4" s="74"/>
      <c r="I4" s="75"/>
      <c r="J4" s="75"/>
      <c r="K4" s="36"/>
      <c r="L4" s="82"/>
      <c r="M4" s="82"/>
      <c r="N4" s="77"/>
      <c r="O4" s="84" t="s">
        <v>179</v>
      </c>
      <c r="P4" s="86">
        <v>42753.068958333337</v>
      </c>
      <c r="Q4" s="84" t="s">
        <v>365</v>
      </c>
      <c r="R4" s="84"/>
      <c r="S4" s="84"/>
      <c r="T4" s="84"/>
      <c r="U4" s="86">
        <v>42753.068958333337</v>
      </c>
      <c r="V4" s="87" t="s">
        <v>681</v>
      </c>
      <c r="W4" s="84"/>
      <c r="X4" s="84"/>
      <c r="Y4" s="90" t="s">
        <v>868</v>
      </c>
      <c r="Z4" s="84"/>
      <c r="AA4" s="84" t="b">
        <v>0</v>
      </c>
      <c r="AB4" s="84">
        <v>0</v>
      </c>
      <c r="AC4" s="90" t="s">
        <v>1065</v>
      </c>
      <c r="AD4" s="84" t="b">
        <v>0</v>
      </c>
      <c r="AE4" s="84" t="s">
        <v>1076</v>
      </c>
      <c r="AF4" s="84"/>
      <c r="AG4" s="90" t="s">
        <v>1065</v>
      </c>
      <c r="AH4" s="84" t="b">
        <v>0</v>
      </c>
      <c r="AI4" s="84">
        <v>0</v>
      </c>
      <c r="AJ4" s="90" t="s">
        <v>1065</v>
      </c>
      <c r="AK4" s="84" t="s">
        <v>1089</v>
      </c>
      <c r="AL4" s="84" t="b">
        <v>0</v>
      </c>
      <c r="AM4" s="90" t="s">
        <v>868</v>
      </c>
      <c r="AN4" s="84">
        <v>0</v>
      </c>
      <c r="AO4" s="84">
        <v>0</v>
      </c>
      <c r="AP4" s="84"/>
      <c r="AQ4" s="84"/>
      <c r="AR4" s="84"/>
      <c r="AS4" s="84"/>
      <c r="AT4" s="84"/>
      <c r="AU4" s="84"/>
      <c r="AV4" s="84"/>
      <c r="AW4" s="84"/>
      <c r="AX4" s="83">
        <v>1</v>
      </c>
    </row>
    <row r="5" spans="1:50" x14ac:dyDescent="0.25">
      <c r="A5" s="69" t="s">
        <v>214</v>
      </c>
      <c r="B5" s="69" t="s">
        <v>214</v>
      </c>
      <c r="C5" s="70"/>
      <c r="D5" s="71"/>
      <c r="E5" s="72"/>
      <c r="F5" s="73"/>
      <c r="G5" s="70"/>
      <c r="H5" s="74"/>
      <c r="I5" s="75"/>
      <c r="J5" s="75"/>
      <c r="K5" s="36"/>
      <c r="L5" s="82"/>
      <c r="M5" s="82"/>
      <c r="N5" s="77"/>
      <c r="O5" s="84" t="s">
        <v>179</v>
      </c>
      <c r="P5" s="86">
        <v>42753.27957175926</v>
      </c>
      <c r="Q5" s="84" t="s">
        <v>366</v>
      </c>
      <c r="R5" s="84"/>
      <c r="S5" s="84"/>
      <c r="T5" s="84"/>
      <c r="U5" s="86">
        <v>42753.27957175926</v>
      </c>
      <c r="V5" s="87" t="s">
        <v>682</v>
      </c>
      <c r="W5" s="84"/>
      <c r="X5" s="84"/>
      <c r="Y5" s="90" t="s">
        <v>869</v>
      </c>
      <c r="Z5" s="84"/>
      <c r="AA5" s="84" t="b">
        <v>0</v>
      </c>
      <c r="AB5" s="84">
        <v>0</v>
      </c>
      <c r="AC5" s="90" t="s">
        <v>1066</v>
      </c>
      <c r="AD5" s="84" t="b">
        <v>0</v>
      </c>
      <c r="AE5" s="84" t="s">
        <v>1076</v>
      </c>
      <c r="AF5" s="84"/>
      <c r="AG5" s="90" t="s">
        <v>1065</v>
      </c>
      <c r="AH5" s="84" t="b">
        <v>0</v>
      </c>
      <c r="AI5" s="84">
        <v>0</v>
      </c>
      <c r="AJ5" s="90" t="s">
        <v>1065</v>
      </c>
      <c r="AK5" s="84" t="s">
        <v>1090</v>
      </c>
      <c r="AL5" s="84" t="b">
        <v>0</v>
      </c>
      <c r="AM5" s="90" t="s">
        <v>869</v>
      </c>
      <c r="AN5" s="84">
        <v>0</v>
      </c>
      <c r="AO5" s="84">
        <v>0</v>
      </c>
      <c r="AP5" s="84"/>
      <c r="AQ5" s="84"/>
      <c r="AR5" s="84"/>
      <c r="AS5" s="84"/>
      <c r="AT5" s="84"/>
      <c r="AU5" s="84"/>
      <c r="AV5" s="84"/>
      <c r="AW5" s="84"/>
      <c r="AX5" s="83">
        <v>1</v>
      </c>
    </row>
    <row r="6" spans="1:50" x14ac:dyDescent="0.25">
      <c r="A6" s="69" t="s">
        <v>215</v>
      </c>
      <c r="B6" s="69" t="s">
        <v>215</v>
      </c>
      <c r="C6" s="70"/>
      <c r="D6" s="71"/>
      <c r="E6" s="72"/>
      <c r="F6" s="73"/>
      <c r="G6" s="70"/>
      <c r="H6" s="74"/>
      <c r="I6" s="75"/>
      <c r="J6" s="75"/>
      <c r="K6" s="36"/>
      <c r="L6" s="82"/>
      <c r="M6" s="82"/>
      <c r="N6" s="77"/>
      <c r="O6" s="84" t="s">
        <v>179</v>
      </c>
      <c r="P6" s="86">
        <v>42753.297881944447</v>
      </c>
      <c r="Q6" s="84" t="s">
        <v>367</v>
      </c>
      <c r="R6" s="84"/>
      <c r="S6" s="84"/>
      <c r="T6" s="84"/>
      <c r="U6" s="86">
        <v>42753.297881944447</v>
      </c>
      <c r="V6" s="87" t="s">
        <v>683</v>
      </c>
      <c r="W6" s="84"/>
      <c r="X6" s="84"/>
      <c r="Y6" s="90" t="s">
        <v>870</v>
      </c>
      <c r="Z6" s="90" t="s">
        <v>1055</v>
      </c>
      <c r="AA6" s="84" t="b">
        <v>0</v>
      </c>
      <c r="AB6" s="84">
        <v>5</v>
      </c>
      <c r="AC6" s="90" t="s">
        <v>1067</v>
      </c>
      <c r="AD6" s="84" t="b">
        <v>0</v>
      </c>
      <c r="AE6" s="84" t="s">
        <v>1076</v>
      </c>
      <c r="AF6" s="84"/>
      <c r="AG6" s="90" t="s">
        <v>1065</v>
      </c>
      <c r="AH6" s="84" t="b">
        <v>0</v>
      </c>
      <c r="AI6" s="84">
        <v>0</v>
      </c>
      <c r="AJ6" s="90" t="s">
        <v>1065</v>
      </c>
      <c r="AK6" s="84" t="s">
        <v>1090</v>
      </c>
      <c r="AL6" s="84" t="b">
        <v>0</v>
      </c>
      <c r="AM6" s="90" t="s">
        <v>1055</v>
      </c>
      <c r="AN6" s="84">
        <v>0</v>
      </c>
      <c r="AO6" s="84">
        <v>0</v>
      </c>
      <c r="AP6" s="84"/>
      <c r="AQ6" s="84"/>
      <c r="AR6" s="84"/>
      <c r="AS6" s="84"/>
      <c r="AT6" s="84"/>
      <c r="AU6" s="84"/>
      <c r="AV6" s="84"/>
      <c r="AW6" s="84"/>
      <c r="AX6" s="83">
        <v>1</v>
      </c>
    </row>
    <row r="7" spans="1:50" x14ac:dyDescent="0.25">
      <c r="A7" s="69" t="s">
        <v>216</v>
      </c>
      <c r="B7" s="69" t="s">
        <v>216</v>
      </c>
      <c r="C7" s="70"/>
      <c r="D7" s="71"/>
      <c r="E7" s="72"/>
      <c r="F7" s="73"/>
      <c r="G7" s="70"/>
      <c r="H7" s="74"/>
      <c r="I7" s="75"/>
      <c r="J7" s="75"/>
      <c r="K7" s="36"/>
      <c r="L7" s="82"/>
      <c r="M7" s="82"/>
      <c r="N7" s="77"/>
      <c r="O7" s="84" t="s">
        <v>179</v>
      </c>
      <c r="P7" s="86">
        <v>42753.306261574071</v>
      </c>
      <c r="Q7" s="84" t="s">
        <v>368</v>
      </c>
      <c r="R7" s="87" t="s">
        <v>524</v>
      </c>
      <c r="S7" s="84" t="s">
        <v>607</v>
      </c>
      <c r="T7" s="84" t="s">
        <v>640</v>
      </c>
      <c r="U7" s="86">
        <v>42753.306261574071</v>
      </c>
      <c r="V7" s="87" t="s">
        <v>684</v>
      </c>
      <c r="W7" s="84"/>
      <c r="X7" s="84"/>
      <c r="Y7" s="90" t="s">
        <v>871</v>
      </c>
      <c r="Z7" s="84"/>
      <c r="AA7" s="84" t="b">
        <v>0</v>
      </c>
      <c r="AB7" s="84">
        <v>0</v>
      </c>
      <c r="AC7" s="90" t="s">
        <v>1065</v>
      </c>
      <c r="AD7" s="84" t="b">
        <v>0</v>
      </c>
      <c r="AE7" s="84" t="s">
        <v>1077</v>
      </c>
      <c r="AF7" s="84"/>
      <c r="AG7" s="90" t="s">
        <v>1065</v>
      </c>
      <c r="AH7" s="84" t="b">
        <v>0</v>
      </c>
      <c r="AI7" s="84">
        <v>8</v>
      </c>
      <c r="AJ7" s="90" t="s">
        <v>1080</v>
      </c>
      <c r="AK7" s="84" t="s">
        <v>1089</v>
      </c>
      <c r="AL7" s="84" t="b">
        <v>0</v>
      </c>
      <c r="AM7" s="90" t="s">
        <v>1080</v>
      </c>
      <c r="AN7" s="84">
        <v>0</v>
      </c>
      <c r="AO7" s="84">
        <v>0</v>
      </c>
      <c r="AP7" s="84"/>
      <c r="AQ7" s="84"/>
      <c r="AR7" s="84"/>
      <c r="AS7" s="84"/>
      <c r="AT7" s="84"/>
      <c r="AU7" s="84"/>
      <c r="AV7" s="84"/>
      <c r="AW7" s="84"/>
      <c r="AX7" s="83">
        <v>1</v>
      </c>
    </row>
    <row r="8" spans="1:50" x14ac:dyDescent="0.25">
      <c r="A8" s="69" t="s">
        <v>217</v>
      </c>
      <c r="B8" s="69" t="s">
        <v>217</v>
      </c>
      <c r="C8" s="70"/>
      <c r="D8" s="71"/>
      <c r="E8" s="72"/>
      <c r="F8" s="73"/>
      <c r="G8" s="70"/>
      <c r="H8" s="74"/>
      <c r="I8" s="75"/>
      <c r="J8" s="75"/>
      <c r="K8" s="36"/>
      <c r="L8" s="82"/>
      <c r="M8" s="82"/>
      <c r="N8" s="77"/>
      <c r="O8" s="84" t="s">
        <v>179</v>
      </c>
      <c r="P8" s="86">
        <v>42753.326678240737</v>
      </c>
      <c r="Q8" s="84" t="s">
        <v>369</v>
      </c>
      <c r="R8" s="84"/>
      <c r="S8" s="84"/>
      <c r="T8" s="84" t="s">
        <v>641</v>
      </c>
      <c r="U8" s="86">
        <v>42753.326678240737</v>
      </c>
      <c r="V8" s="87" t="s">
        <v>685</v>
      </c>
      <c r="W8" s="84"/>
      <c r="X8" s="84"/>
      <c r="Y8" s="90" t="s">
        <v>872</v>
      </c>
      <c r="Z8" s="84"/>
      <c r="AA8" s="84" t="b">
        <v>0</v>
      </c>
      <c r="AB8" s="84">
        <v>0</v>
      </c>
      <c r="AC8" s="90" t="s">
        <v>1065</v>
      </c>
      <c r="AD8" s="84" t="b">
        <v>0</v>
      </c>
      <c r="AE8" s="84" t="s">
        <v>1076</v>
      </c>
      <c r="AF8" s="84"/>
      <c r="AG8" s="90" t="s">
        <v>1065</v>
      </c>
      <c r="AH8" s="84" t="b">
        <v>0</v>
      </c>
      <c r="AI8" s="84">
        <v>7</v>
      </c>
      <c r="AJ8" s="90" t="s">
        <v>1081</v>
      </c>
      <c r="AK8" s="84" t="s">
        <v>1089</v>
      </c>
      <c r="AL8" s="84" t="b">
        <v>0</v>
      </c>
      <c r="AM8" s="90" t="s">
        <v>1081</v>
      </c>
      <c r="AN8" s="84">
        <v>0</v>
      </c>
      <c r="AO8" s="84">
        <v>0</v>
      </c>
      <c r="AP8" s="84"/>
      <c r="AQ8" s="84"/>
      <c r="AR8" s="84"/>
      <c r="AS8" s="84"/>
      <c r="AT8" s="84"/>
      <c r="AU8" s="84"/>
      <c r="AV8" s="84"/>
      <c r="AW8" s="84"/>
      <c r="AX8" s="83">
        <v>1</v>
      </c>
    </row>
    <row r="9" spans="1:50" x14ac:dyDescent="0.25">
      <c r="A9" s="69" t="s">
        <v>218</v>
      </c>
      <c r="B9" s="69" t="s">
        <v>218</v>
      </c>
      <c r="C9" s="70"/>
      <c r="D9" s="71"/>
      <c r="E9" s="72"/>
      <c r="F9" s="73"/>
      <c r="G9" s="70"/>
      <c r="H9" s="74"/>
      <c r="I9" s="75"/>
      <c r="J9" s="75"/>
      <c r="K9" s="36"/>
      <c r="L9" s="82"/>
      <c r="M9" s="82"/>
      <c r="N9" s="77"/>
      <c r="O9" s="84" t="s">
        <v>179</v>
      </c>
      <c r="P9" s="86">
        <v>42753.52616898148</v>
      </c>
      <c r="Q9" s="84" t="s">
        <v>370</v>
      </c>
      <c r="R9" s="87" t="s">
        <v>525</v>
      </c>
      <c r="S9" s="84" t="s">
        <v>608</v>
      </c>
      <c r="T9" s="84"/>
      <c r="U9" s="86">
        <v>42753.52616898148</v>
      </c>
      <c r="V9" s="87" t="s">
        <v>686</v>
      </c>
      <c r="W9" s="84"/>
      <c r="X9" s="84"/>
      <c r="Y9" s="90" t="s">
        <v>873</v>
      </c>
      <c r="Z9" s="84"/>
      <c r="AA9" s="84" t="b">
        <v>0</v>
      </c>
      <c r="AB9" s="84">
        <v>0</v>
      </c>
      <c r="AC9" s="90" t="s">
        <v>1065</v>
      </c>
      <c r="AD9" s="84" t="b">
        <v>0</v>
      </c>
      <c r="AE9" s="84" t="s">
        <v>1076</v>
      </c>
      <c r="AF9" s="84"/>
      <c r="AG9" s="90" t="s">
        <v>1065</v>
      </c>
      <c r="AH9" s="84" t="b">
        <v>0</v>
      </c>
      <c r="AI9" s="84">
        <v>0</v>
      </c>
      <c r="AJ9" s="90" t="s">
        <v>1065</v>
      </c>
      <c r="AK9" s="84" t="s">
        <v>633</v>
      </c>
      <c r="AL9" s="84" t="b">
        <v>0</v>
      </c>
      <c r="AM9" s="90" t="s">
        <v>873</v>
      </c>
      <c r="AN9" s="84">
        <v>0</v>
      </c>
      <c r="AO9" s="84">
        <v>0</v>
      </c>
      <c r="AP9" s="84"/>
      <c r="AQ9" s="84"/>
      <c r="AR9" s="84"/>
      <c r="AS9" s="84"/>
      <c r="AT9" s="84"/>
      <c r="AU9" s="84"/>
      <c r="AV9" s="84"/>
      <c r="AW9" s="84"/>
      <c r="AX9" s="83">
        <v>3</v>
      </c>
    </row>
    <row r="10" spans="1:50" x14ac:dyDescent="0.25">
      <c r="A10" s="69" t="s">
        <v>219</v>
      </c>
      <c r="B10" s="69" t="s">
        <v>219</v>
      </c>
      <c r="C10" s="70"/>
      <c r="D10" s="71"/>
      <c r="E10" s="72"/>
      <c r="F10" s="73"/>
      <c r="G10" s="70"/>
      <c r="H10" s="74"/>
      <c r="I10" s="75"/>
      <c r="J10" s="75"/>
      <c r="K10" s="36"/>
      <c r="L10" s="82"/>
      <c r="M10" s="82"/>
      <c r="N10" s="77"/>
      <c r="O10" s="84" t="s">
        <v>179</v>
      </c>
      <c r="P10" s="86">
        <v>42753.582777777781</v>
      </c>
      <c r="Q10" s="84" t="s">
        <v>371</v>
      </c>
      <c r="R10" s="87" t="s">
        <v>526</v>
      </c>
      <c r="S10" s="84" t="s">
        <v>609</v>
      </c>
      <c r="T10" s="84" t="s">
        <v>642</v>
      </c>
      <c r="U10" s="86">
        <v>42753.582777777781</v>
      </c>
      <c r="V10" s="87" t="s">
        <v>687</v>
      </c>
      <c r="W10" s="84"/>
      <c r="X10" s="84"/>
      <c r="Y10" s="90" t="s">
        <v>874</v>
      </c>
      <c r="Z10" s="84"/>
      <c r="AA10" s="84" t="b">
        <v>0</v>
      </c>
      <c r="AB10" s="84">
        <v>0</v>
      </c>
      <c r="AC10" s="90" t="s">
        <v>1065</v>
      </c>
      <c r="AD10" s="84" t="b">
        <v>0</v>
      </c>
      <c r="AE10" s="84" t="s">
        <v>1076</v>
      </c>
      <c r="AF10" s="84"/>
      <c r="AG10" s="90" t="s">
        <v>1065</v>
      </c>
      <c r="AH10" s="84" t="b">
        <v>0</v>
      </c>
      <c r="AI10" s="84">
        <v>5</v>
      </c>
      <c r="AJ10" s="90" t="s">
        <v>1082</v>
      </c>
      <c r="AK10" s="84" t="s">
        <v>1089</v>
      </c>
      <c r="AL10" s="84" t="b">
        <v>0</v>
      </c>
      <c r="AM10" s="90" t="s">
        <v>1082</v>
      </c>
      <c r="AN10" s="84">
        <v>0</v>
      </c>
      <c r="AO10" s="84">
        <v>0</v>
      </c>
      <c r="AP10" s="84"/>
      <c r="AQ10" s="84"/>
      <c r="AR10" s="84"/>
      <c r="AS10" s="84"/>
      <c r="AT10" s="84"/>
      <c r="AU10" s="84"/>
      <c r="AV10" s="84"/>
      <c r="AW10" s="84"/>
      <c r="AX10" s="83">
        <v>1</v>
      </c>
    </row>
    <row r="11" spans="1:50" x14ac:dyDescent="0.25">
      <c r="A11" s="69" t="s">
        <v>220</v>
      </c>
      <c r="B11" s="69" t="s">
        <v>220</v>
      </c>
      <c r="C11" s="70"/>
      <c r="D11" s="71"/>
      <c r="E11" s="72"/>
      <c r="F11" s="73"/>
      <c r="G11" s="70"/>
      <c r="H11" s="74"/>
      <c r="I11" s="75"/>
      <c r="J11" s="75"/>
      <c r="K11" s="36"/>
      <c r="L11" s="82"/>
      <c r="M11" s="82"/>
      <c r="N11" s="77"/>
      <c r="O11" s="84" t="s">
        <v>179</v>
      </c>
      <c r="P11" s="86">
        <v>42753.750243055554</v>
      </c>
      <c r="Q11" s="84" t="s">
        <v>372</v>
      </c>
      <c r="R11" s="87" t="s">
        <v>527</v>
      </c>
      <c r="S11" s="84" t="s">
        <v>608</v>
      </c>
      <c r="T11" s="84"/>
      <c r="U11" s="86">
        <v>42753.750243055554</v>
      </c>
      <c r="V11" s="87" t="s">
        <v>688</v>
      </c>
      <c r="W11" s="84"/>
      <c r="X11" s="84"/>
      <c r="Y11" s="90" t="s">
        <v>875</v>
      </c>
      <c r="Z11" s="84"/>
      <c r="AA11" s="84" t="b">
        <v>0</v>
      </c>
      <c r="AB11" s="84">
        <v>0</v>
      </c>
      <c r="AC11" s="90" t="s">
        <v>1065</v>
      </c>
      <c r="AD11" s="84" t="b">
        <v>0</v>
      </c>
      <c r="AE11" s="84" t="s">
        <v>1076</v>
      </c>
      <c r="AF11" s="84"/>
      <c r="AG11" s="90" t="s">
        <v>1065</v>
      </c>
      <c r="AH11" s="84" t="b">
        <v>0</v>
      </c>
      <c r="AI11" s="84">
        <v>0</v>
      </c>
      <c r="AJ11" s="90" t="s">
        <v>1065</v>
      </c>
      <c r="AK11" s="84" t="s">
        <v>1091</v>
      </c>
      <c r="AL11" s="84" t="b">
        <v>0</v>
      </c>
      <c r="AM11" s="90" t="s">
        <v>875</v>
      </c>
      <c r="AN11" s="84">
        <v>0</v>
      </c>
      <c r="AO11" s="84">
        <v>0</v>
      </c>
      <c r="AP11" s="84"/>
      <c r="AQ11" s="84"/>
      <c r="AR11" s="84"/>
      <c r="AS11" s="84"/>
      <c r="AT11" s="84"/>
      <c r="AU11" s="84"/>
      <c r="AV11" s="84"/>
      <c r="AW11" s="84"/>
      <c r="AX11" s="83">
        <v>3</v>
      </c>
    </row>
    <row r="12" spans="1:50" x14ac:dyDescent="0.25">
      <c r="A12" s="69" t="s">
        <v>221</v>
      </c>
      <c r="B12" s="69" t="s">
        <v>221</v>
      </c>
      <c r="C12" s="70"/>
      <c r="D12" s="71"/>
      <c r="E12" s="72"/>
      <c r="F12" s="73"/>
      <c r="G12" s="70"/>
      <c r="H12" s="74"/>
      <c r="I12" s="75"/>
      <c r="J12" s="75"/>
      <c r="K12" s="36"/>
      <c r="L12" s="82"/>
      <c r="M12" s="82"/>
      <c r="N12" s="77"/>
      <c r="O12" s="84" t="s">
        <v>179</v>
      </c>
      <c r="P12" s="86">
        <v>42753.805162037039</v>
      </c>
      <c r="Q12" s="84" t="s">
        <v>373</v>
      </c>
      <c r="R12" s="84"/>
      <c r="S12" s="84"/>
      <c r="T12" s="84"/>
      <c r="U12" s="86">
        <v>42753.805162037039</v>
      </c>
      <c r="V12" s="87" t="s">
        <v>689</v>
      </c>
      <c r="W12" s="84"/>
      <c r="X12" s="84"/>
      <c r="Y12" s="90" t="s">
        <v>876</v>
      </c>
      <c r="Z12" s="84"/>
      <c r="AA12" s="84" t="b">
        <v>0</v>
      </c>
      <c r="AB12" s="84">
        <v>0</v>
      </c>
      <c r="AC12" s="90" t="s">
        <v>1065</v>
      </c>
      <c r="AD12" s="84" t="b">
        <v>0</v>
      </c>
      <c r="AE12" s="84" t="s">
        <v>1076</v>
      </c>
      <c r="AF12" s="84"/>
      <c r="AG12" s="90" t="s">
        <v>1065</v>
      </c>
      <c r="AH12" s="84" t="b">
        <v>0</v>
      </c>
      <c r="AI12" s="84">
        <v>1</v>
      </c>
      <c r="AJ12" s="90" t="s">
        <v>1083</v>
      </c>
      <c r="AK12" s="84" t="s">
        <v>1089</v>
      </c>
      <c r="AL12" s="84" t="b">
        <v>0</v>
      </c>
      <c r="AM12" s="90" t="s">
        <v>1083</v>
      </c>
      <c r="AN12" s="84">
        <v>0</v>
      </c>
      <c r="AO12" s="84">
        <v>0</v>
      </c>
      <c r="AP12" s="84"/>
      <c r="AQ12" s="84"/>
      <c r="AR12" s="84"/>
      <c r="AS12" s="84"/>
      <c r="AT12" s="84"/>
      <c r="AU12" s="84"/>
      <c r="AV12" s="84"/>
      <c r="AW12" s="84"/>
      <c r="AX12" s="83">
        <v>1</v>
      </c>
    </row>
    <row r="13" spans="1:50" x14ac:dyDescent="0.25">
      <c r="A13" s="69" t="s">
        <v>222</v>
      </c>
      <c r="B13" s="69" t="s">
        <v>222</v>
      </c>
      <c r="C13" s="70"/>
      <c r="D13" s="71"/>
      <c r="E13" s="72"/>
      <c r="F13" s="73"/>
      <c r="G13" s="70"/>
      <c r="H13" s="74"/>
      <c r="I13" s="75"/>
      <c r="J13" s="75"/>
      <c r="K13" s="36"/>
      <c r="L13" s="82"/>
      <c r="M13" s="82"/>
      <c r="N13" s="77"/>
      <c r="O13" s="84" t="s">
        <v>179</v>
      </c>
      <c r="P13" s="86">
        <v>42753.953668981485</v>
      </c>
      <c r="Q13" s="84" t="s">
        <v>374</v>
      </c>
      <c r="R13" s="84"/>
      <c r="S13" s="84"/>
      <c r="T13" s="84"/>
      <c r="U13" s="86">
        <v>42753.953668981485</v>
      </c>
      <c r="V13" s="87" t="s">
        <v>690</v>
      </c>
      <c r="W13" s="84"/>
      <c r="X13" s="84"/>
      <c r="Y13" s="90" t="s">
        <v>877</v>
      </c>
      <c r="Z13" s="84"/>
      <c r="AA13" s="84" t="b">
        <v>0</v>
      </c>
      <c r="AB13" s="84">
        <v>0</v>
      </c>
      <c r="AC13" s="90" t="s">
        <v>1065</v>
      </c>
      <c r="AD13" s="84" t="b">
        <v>0</v>
      </c>
      <c r="AE13" s="84" t="s">
        <v>1076</v>
      </c>
      <c r="AF13" s="84"/>
      <c r="AG13" s="90" t="s">
        <v>1065</v>
      </c>
      <c r="AH13" s="84" t="b">
        <v>0</v>
      </c>
      <c r="AI13" s="84">
        <v>4</v>
      </c>
      <c r="AJ13" s="90" t="s">
        <v>1084</v>
      </c>
      <c r="AK13" s="84" t="s">
        <v>1089</v>
      </c>
      <c r="AL13" s="84" t="b">
        <v>0</v>
      </c>
      <c r="AM13" s="90" t="s">
        <v>1084</v>
      </c>
      <c r="AN13" s="84">
        <v>0</v>
      </c>
      <c r="AO13" s="84">
        <v>0</v>
      </c>
      <c r="AP13" s="84"/>
      <c r="AQ13" s="84"/>
      <c r="AR13" s="84"/>
      <c r="AS13" s="84"/>
      <c r="AT13" s="84"/>
      <c r="AU13" s="84"/>
      <c r="AV13" s="84"/>
      <c r="AW13" s="84"/>
      <c r="AX13" s="83">
        <v>1</v>
      </c>
    </row>
    <row r="14" spans="1:50" x14ac:dyDescent="0.25">
      <c r="A14" s="69" t="s">
        <v>223</v>
      </c>
      <c r="B14" s="69" t="s">
        <v>223</v>
      </c>
      <c r="C14" s="70"/>
      <c r="D14" s="71"/>
      <c r="E14" s="72"/>
      <c r="F14" s="73"/>
      <c r="G14" s="70"/>
      <c r="H14" s="74"/>
      <c r="I14" s="75"/>
      <c r="J14" s="75"/>
      <c r="K14" s="36"/>
      <c r="L14" s="82"/>
      <c r="M14" s="82"/>
      <c r="N14" s="77"/>
      <c r="O14" s="84" t="s">
        <v>179</v>
      </c>
      <c r="P14" s="86">
        <v>42754.100856481484</v>
      </c>
      <c r="Q14" s="84" t="s">
        <v>375</v>
      </c>
      <c r="R14" s="84"/>
      <c r="S14" s="84"/>
      <c r="T14" s="84" t="s">
        <v>643</v>
      </c>
      <c r="U14" s="86">
        <v>42754.100856481484</v>
      </c>
      <c r="V14" s="87" t="s">
        <v>691</v>
      </c>
      <c r="W14" s="84"/>
      <c r="X14" s="84"/>
      <c r="Y14" s="90" t="s">
        <v>878</v>
      </c>
      <c r="Z14" s="84"/>
      <c r="AA14" s="84" t="b">
        <v>0</v>
      </c>
      <c r="AB14" s="84">
        <v>0</v>
      </c>
      <c r="AC14" s="90" t="s">
        <v>1065</v>
      </c>
      <c r="AD14" s="84" t="b">
        <v>0</v>
      </c>
      <c r="AE14" s="84" t="s">
        <v>1076</v>
      </c>
      <c r="AF14" s="84"/>
      <c r="AG14" s="90" t="s">
        <v>1065</v>
      </c>
      <c r="AH14" s="84" t="b">
        <v>0</v>
      </c>
      <c r="AI14" s="84">
        <v>2</v>
      </c>
      <c r="AJ14" s="90" t="s">
        <v>1085</v>
      </c>
      <c r="AK14" s="84" t="s">
        <v>1090</v>
      </c>
      <c r="AL14" s="84" t="b">
        <v>0</v>
      </c>
      <c r="AM14" s="90" t="s">
        <v>1085</v>
      </c>
      <c r="AN14" s="84">
        <v>0</v>
      </c>
      <c r="AO14" s="84">
        <v>0</v>
      </c>
      <c r="AP14" s="84"/>
      <c r="AQ14" s="84"/>
      <c r="AR14" s="84"/>
      <c r="AS14" s="84"/>
      <c r="AT14" s="84"/>
      <c r="AU14" s="84"/>
      <c r="AV14" s="84"/>
      <c r="AW14" s="84"/>
      <c r="AX14" s="83">
        <v>1</v>
      </c>
    </row>
    <row r="15" spans="1:50" x14ac:dyDescent="0.25">
      <c r="A15" s="69" t="s">
        <v>224</v>
      </c>
      <c r="B15" s="69" t="s">
        <v>224</v>
      </c>
      <c r="C15" s="70"/>
      <c r="D15" s="71"/>
      <c r="E15" s="72"/>
      <c r="F15" s="73"/>
      <c r="G15" s="70"/>
      <c r="H15" s="74"/>
      <c r="I15" s="75"/>
      <c r="J15" s="75"/>
      <c r="K15" s="36"/>
      <c r="L15" s="82"/>
      <c r="M15" s="82"/>
      <c r="N15" s="77"/>
      <c r="O15" s="84" t="s">
        <v>179</v>
      </c>
      <c r="P15" s="86">
        <v>42754.472048611111</v>
      </c>
      <c r="Q15" s="84" t="s">
        <v>376</v>
      </c>
      <c r="R15" s="87" t="s">
        <v>528</v>
      </c>
      <c r="S15" s="84" t="s">
        <v>610</v>
      </c>
      <c r="T15" s="84" t="s">
        <v>644</v>
      </c>
      <c r="U15" s="86">
        <v>42754.472048611111</v>
      </c>
      <c r="V15" s="87" t="s">
        <v>692</v>
      </c>
      <c r="W15" s="84"/>
      <c r="X15" s="84"/>
      <c r="Y15" s="90" t="s">
        <v>879</v>
      </c>
      <c r="Z15" s="84"/>
      <c r="AA15" s="84" t="b">
        <v>0</v>
      </c>
      <c r="AB15" s="84">
        <v>0</v>
      </c>
      <c r="AC15" s="90" t="s">
        <v>1065</v>
      </c>
      <c r="AD15" s="84" t="b">
        <v>0</v>
      </c>
      <c r="AE15" s="84" t="s">
        <v>1076</v>
      </c>
      <c r="AF15" s="84"/>
      <c r="AG15" s="90" t="s">
        <v>1065</v>
      </c>
      <c r="AH15" s="84" t="b">
        <v>0</v>
      </c>
      <c r="AI15" s="84">
        <v>0</v>
      </c>
      <c r="AJ15" s="90" t="s">
        <v>1065</v>
      </c>
      <c r="AK15" s="84" t="s">
        <v>1089</v>
      </c>
      <c r="AL15" s="84" t="b">
        <v>0</v>
      </c>
      <c r="AM15" s="90" t="s">
        <v>879</v>
      </c>
      <c r="AN15" s="84">
        <v>0</v>
      </c>
      <c r="AO15" s="84">
        <v>0</v>
      </c>
      <c r="AP15" s="84"/>
      <c r="AQ15" s="84"/>
      <c r="AR15" s="84"/>
      <c r="AS15" s="84"/>
      <c r="AT15" s="84"/>
      <c r="AU15" s="84"/>
      <c r="AV15" s="84"/>
      <c r="AW15" s="84"/>
      <c r="AX15" s="83">
        <v>3</v>
      </c>
    </row>
    <row r="16" spans="1:50" x14ac:dyDescent="0.25">
      <c r="A16" s="69" t="s">
        <v>225</v>
      </c>
      <c r="B16" s="69" t="s">
        <v>225</v>
      </c>
      <c r="C16" s="70"/>
      <c r="D16" s="71"/>
      <c r="E16" s="72"/>
      <c r="F16" s="73"/>
      <c r="G16" s="70"/>
      <c r="H16" s="74"/>
      <c r="I16" s="75"/>
      <c r="J16" s="75"/>
      <c r="K16" s="36"/>
      <c r="L16" s="82"/>
      <c r="M16" s="82"/>
      <c r="N16" s="77"/>
      <c r="O16" s="84" t="s">
        <v>179</v>
      </c>
      <c r="P16" s="86">
        <v>42754.607685185183</v>
      </c>
      <c r="Q16" s="84" t="s">
        <v>377</v>
      </c>
      <c r="R16" s="84"/>
      <c r="S16" s="84"/>
      <c r="T16" s="84"/>
      <c r="U16" s="86">
        <v>42754.607685185183</v>
      </c>
      <c r="V16" s="87" t="s">
        <v>693</v>
      </c>
      <c r="W16" s="84"/>
      <c r="X16" s="84"/>
      <c r="Y16" s="90" t="s">
        <v>880</v>
      </c>
      <c r="Z16" s="90" t="s">
        <v>1056</v>
      </c>
      <c r="AA16" s="84" t="b">
        <v>0</v>
      </c>
      <c r="AB16" s="84">
        <v>0</v>
      </c>
      <c r="AC16" s="90" t="s">
        <v>1066</v>
      </c>
      <c r="AD16" s="84" t="b">
        <v>0</v>
      </c>
      <c r="AE16" s="84" t="s">
        <v>1076</v>
      </c>
      <c r="AF16" s="84"/>
      <c r="AG16" s="90" t="s">
        <v>1065</v>
      </c>
      <c r="AH16" s="84" t="b">
        <v>0</v>
      </c>
      <c r="AI16" s="84">
        <v>0</v>
      </c>
      <c r="AJ16" s="90" t="s">
        <v>1065</v>
      </c>
      <c r="AK16" s="84" t="s">
        <v>1090</v>
      </c>
      <c r="AL16" s="84" t="b">
        <v>0</v>
      </c>
      <c r="AM16" s="90" t="s">
        <v>1056</v>
      </c>
      <c r="AN16" s="84">
        <v>0</v>
      </c>
      <c r="AO16" s="84">
        <v>0</v>
      </c>
      <c r="AP16" s="84"/>
      <c r="AQ16" s="84"/>
      <c r="AR16" s="84"/>
      <c r="AS16" s="84"/>
      <c r="AT16" s="84"/>
      <c r="AU16" s="84"/>
      <c r="AV16" s="84"/>
      <c r="AW16" s="84"/>
      <c r="AX16" s="83">
        <v>1</v>
      </c>
    </row>
    <row r="17" spans="1:50" x14ac:dyDescent="0.25">
      <c r="A17" s="69" t="s">
        <v>226</v>
      </c>
      <c r="B17" s="69" t="s">
        <v>226</v>
      </c>
      <c r="C17" s="70"/>
      <c r="D17" s="71"/>
      <c r="E17" s="72"/>
      <c r="F17" s="73"/>
      <c r="G17" s="70"/>
      <c r="H17" s="74"/>
      <c r="I17" s="75"/>
      <c r="J17" s="75"/>
      <c r="K17" s="36"/>
      <c r="L17" s="82"/>
      <c r="M17" s="82"/>
      <c r="N17" s="77"/>
      <c r="O17" s="84" t="s">
        <v>179</v>
      </c>
      <c r="P17" s="86">
        <v>42754.768020833333</v>
      </c>
      <c r="Q17" s="84" t="s">
        <v>378</v>
      </c>
      <c r="R17" s="87" t="s">
        <v>529</v>
      </c>
      <c r="S17" s="84" t="s">
        <v>611</v>
      </c>
      <c r="T17" s="84" t="s">
        <v>645</v>
      </c>
      <c r="U17" s="86">
        <v>42754.768020833333</v>
      </c>
      <c r="V17" s="87" t="s">
        <v>694</v>
      </c>
      <c r="W17" s="84"/>
      <c r="X17" s="84"/>
      <c r="Y17" s="90" t="s">
        <v>881</v>
      </c>
      <c r="Z17" s="90" t="s">
        <v>1057</v>
      </c>
      <c r="AA17" s="84" t="b">
        <v>0</v>
      </c>
      <c r="AB17" s="84">
        <v>0</v>
      </c>
      <c r="AC17" s="90" t="s">
        <v>1068</v>
      </c>
      <c r="AD17" s="84" t="b">
        <v>0</v>
      </c>
      <c r="AE17" s="84" t="s">
        <v>1076</v>
      </c>
      <c r="AF17" s="84"/>
      <c r="AG17" s="90" t="s">
        <v>1065</v>
      </c>
      <c r="AH17" s="84" t="b">
        <v>0</v>
      </c>
      <c r="AI17" s="84">
        <v>0</v>
      </c>
      <c r="AJ17" s="90" t="s">
        <v>1065</v>
      </c>
      <c r="AK17" s="84" t="s">
        <v>1092</v>
      </c>
      <c r="AL17" s="84" t="b">
        <v>1</v>
      </c>
      <c r="AM17" s="90" t="s">
        <v>1057</v>
      </c>
      <c r="AN17" s="84">
        <v>0</v>
      </c>
      <c r="AO17" s="84">
        <v>0</v>
      </c>
      <c r="AP17" s="84"/>
      <c r="AQ17" s="84"/>
      <c r="AR17" s="84"/>
      <c r="AS17" s="84"/>
      <c r="AT17" s="84"/>
      <c r="AU17" s="84"/>
      <c r="AV17" s="84"/>
      <c r="AW17" s="84"/>
      <c r="AX17" s="83">
        <v>3</v>
      </c>
    </row>
    <row r="18" spans="1:50" x14ac:dyDescent="0.25">
      <c r="A18" s="69" t="s">
        <v>227</v>
      </c>
      <c r="B18" s="69" t="s">
        <v>227</v>
      </c>
      <c r="C18" s="70"/>
      <c r="D18" s="71"/>
      <c r="E18" s="72"/>
      <c r="F18" s="73"/>
      <c r="G18" s="70"/>
      <c r="H18" s="74"/>
      <c r="I18" s="75"/>
      <c r="J18" s="75"/>
      <c r="K18" s="36"/>
      <c r="L18" s="82"/>
      <c r="M18" s="82"/>
      <c r="N18" s="77"/>
      <c r="O18" s="84" t="s">
        <v>179</v>
      </c>
      <c r="P18" s="86">
        <v>42754.917916666665</v>
      </c>
      <c r="Q18" s="84" t="s">
        <v>379</v>
      </c>
      <c r="R18" s="84"/>
      <c r="S18" s="84"/>
      <c r="T18" s="84"/>
      <c r="U18" s="86">
        <v>42754.917916666665</v>
      </c>
      <c r="V18" s="87" t="s">
        <v>695</v>
      </c>
      <c r="W18" s="84"/>
      <c r="X18" s="84"/>
      <c r="Y18" s="90" t="s">
        <v>882</v>
      </c>
      <c r="Z18" s="90" t="s">
        <v>1058</v>
      </c>
      <c r="AA18" s="84" t="b">
        <v>0</v>
      </c>
      <c r="AB18" s="84">
        <v>0</v>
      </c>
      <c r="AC18" s="90" t="s">
        <v>1069</v>
      </c>
      <c r="AD18" s="84" t="b">
        <v>0</v>
      </c>
      <c r="AE18" s="84" t="s">
        <v>1076</v>
      </c>
      <c r="AF18" s="84"/>
      <c r="AG18" s="90" t="s">
        <v>1065</v>
      </c>
      <c r="AH18" s="84" t="b">
        <v>0</v>
      </c>
      <c r="AI18" s="84">
        <v>0</v>
      </c>
      <c r="AJ18" s="90" t="s">
        <v>1065</v>
      </c>
      <c r="AK18" s="84" t="s">
        <v>1093</v>
      </c>
      <c r="AL18" s="84" t="b">
        <v>0</v>
      </c>
      <c r="AM18" s="90" t="s">
        <v>1058</v>
      </c>
      <c r="AN18" s="84">
        <v>0</v>
      </c>
      <c r="AO18" s="84">
        <v>0</v>
      </c>
      <c r="AP18" s="84"/>
      <c r="AQ18" s="84"/>
      <c r="AR18" s="84"/>
      <c r="AS18" s="84"/>
      <c r="AT18" s="84"/>
      <c r="AU18" s="84"/>
      <c r="AV18" s="84"/>
      <c r="AW18" s="84"/>
      <c r="AX18" s="83">
        <v>1</v>
      </c>
    </row>
    <row r="19" spans="1:50" x14ac:dyDescent="0.25">
      <c r="A19" s="69" t="s">
        <v>228</v>
      </c>
      <c r="B19" s="69" t="s">
        <v>228</v>
      </c>
      <c r="C19" s="70"/>
      <c r="D19" s="71"/>
      <c r="E19" s="72"/>
      <c r="F19" s="73"/>
      <c r="G19" s="70"/>
      <c r="H19" s="74"/>
      <c r="I19" s="75"/>
      <c r="J19" s="75"/>
      <c r="K19" s="36"/>
      <c r="L19" s="82"/>
      <c r="M19" s="82"/>
      <c r="N19" s="77"/>
      <c r="O19" s="84" t="s">
        <v>179</v>
      </c>
      <c r="P19" s="86">
        <v>42754.964236111111</v>
      </c>
      <c r="Q19" s="84" t="s">
        <v>380</v>
      </c>
      <c r="R19" s="84"/>
      <c r="S19" s="84"/>
      <c r="T19" s="84" t="s">
        <v>646</v>
      </c>
      <c r="U19" s="86">
        <v>42754.964236111111</v>
      </c>
      <c r="V19" s="87" t="s">
        <v>696</v>
      </c>
      <c r="W19" s="84"/>
      <c r="X19" s="84"/>
      <c r="Y19" s="90" t="s">
        <v>883</v>
      </c>
      <c r="Z19" s="84"/>
      <c r="AA19" s="84" t="b">
        <v>0</v>
      </c>
      <c r="AB19" s="84">
        <v>0</v>
      </c>
      <c r="AC19" s="90" t="s">
        <v>1065</v>
      </c>
      <c r="AD19" s="84" t="b">
        <v>0</v>
      </c>
      <c r="AE19" s="84" t="s">
        <v>1076</v>
      </c>
      <c r="AF19" s="84"/>
      <c r="AG19" s="90" t="s">
        <v>1065</v>
      </c>
      <c r="AH19" s="84" t="b">
        <v>0</v>
      </c>
      <c r="AI19" s="84">
        <v>1</v>
      </c>
      <c r="AJ19" s="90" t="s">
        <v>1086</v>
      </c>
      <c r="AK19" s="84" t="s">
        <v>1093</v>
      </c>
      <c r="AL19" s="84" t="b">
        <v>0</v>
      </c>
      <c r="AM19" s="90" t="s">
        <v>1086</v>
      </c>
      <c r="AN19" s="84">
        <v>0</v>
      </c>
      <c r="AO19" s="84">
        <v>0</v>
      </c>
      <c r="AP19" s="84"/>
      <c r="AQ19" s="84"/>
      <c r="AR19" s="84"/>
      <c r="AS19" s="84"/>
      <c r="AT19" s="84"/>
      <c r="AU19" s="84"/>
      <c r="AV19" s="84"/>
      <c r="AW19" s="84"/>
      <c r="AX19" s="83">
        <v>1</v>
      </c>
    </row>
    <row r="20" spans="1:50" x14ac:dyDescent="0.25">
      <c r="A20" s="69" t="s">
        <v>229</v>
      </c>
      <c r="B20" s="69" t="s">
        <v>229</v>
      </c>
      <c r="C20" s="70"/>
      <c r="D20" s="71"/>
      <c r="E20" s="72"/>
      <c r="F20" s="73"/>
      <c r="G20" s="70"/>
      <c r="H20" s="74"/>
      <c r="I20" s="75"/>
      <c r="J20" s="75"/>
      <c r="K20" s="36"/>
      <c r="L20" s="82"/>
      <c r="M20" s="82"/>
      <c r="N20" s="77"/>
      <c r="O20" s="84" t="s">
        <v>179</v>
      </c>
      <c r="P20" s="86">
        <v>42755.237164351849</v>
      </c>
      <c r="Q20" s="84" t="s">
        <v>381</v>
      </c>
      <c r="R20" s="84"/>
      <c r="S20" s="84"/>
      <c r="T20" s="84" t="s">
        <v>647</v>
      </c>
      <c r="U20" s="86">
        <v>42755.237164351849</v>
      </c>
      <c r="V20" s="87" t="s">
        <v>697</v>
      </c>
      <c r="W20" s="84"/>
      <c r="X20" s="84"/>
      <c r="Y20" s="90" t="s">
        <v>884</v>
      </c>
      <c r="Z20" s="84"/>
      <c r="AA20" s="84" t="b">
        <v>0</v>
      </c>
      <c r="AB20" s="84">
        <v>0</v>
      </c>
      <c r="AC20" s="90" t="s">
        <v>1065</v>
      </c>
      <c r="AD20" s="84" t="b">
        <v>0</v>
      </c>
      <c r="AE20" s="84" t="s">
        <v>1076</v>
      </c>
      <c r="AF20" s="84"/>
      <c r="AG20" s="90" t="s">
        <v>1065</v>
      </c>
      <c r="AH20" s="84" t="b">
        <v>0</v>
      </c>
      <c r="AI20" s="84">
        <v>0</v>
      </c>
      <c r="AJ20" s="90" t="s">
        <v>1065</v>
      </c>
      <c r="AK20" s="84" t="s">
        <v>1092</v>
      </c>
      <c r="AL20" s="84" t="b">
        <v>0</v>
      </c>
      <c r="AM20" s="90" t="s">
        <v>884</v>
      </c>
      <c r="AN20" s="84">
        <v>0</v>
      </c>
      <c r="AO20" s="84">
        <v>0</v>
      </c>
      <c r="AP20" s="84"/>
      <c r="AQ20" s="84"/>
      <c r="AR20" s="84"/>
      <c r="AS20" s="84"/>
      <c r="AT20" s="84"/>
      <c r="AU20" s="84"/>
      <c r="AV20" s="84"/>
      <c r="AW20" s="84"/>
      <c r="AX20" s="83">
        <v>3</v>
      </c>
    </row>
    <row r="21" spans="1:50" x14ac:dyDescent="0.25">
      <c r="A21" s="69" t="s">
        <v>230</v>
      </c>
      <c r="B21" s="69" t="s">
        <v>230</v>
      </c>
      <c r="C21" s="70"/>
      <c r="D21" s="71"/>
      <c r="E21" s="72"/>
      <c r="F21" s="73"/>
      <c r="G21" s="70"/>
      <c r="H21" s="74"/>
      <c r="I21" s="75"/>
      <c r="J21" s="75"/>
      <c r="K21" s="36"/>
      <c r="L21" s="82"/>
      <c r="M21" s="82"/>
      <c r="N21" s="77"/>
      <c r="O21" s="84" t="s">
        <v>179</v>
      </c>
      <c r="P21" s="86">
        <v>42755.437476851854</v>
      </c>
      <c r="Q21" s="84" t="s">
        <v>382</v>
      </c>
      <c r="R21" s="84"/>
      <c r="S21" s="84"/>
      <c r="T21" s="84"/>
      <c r="U21" s="86">
        <v>42755.437476851854</v>
      </c>
      <c r="V21" s="87" t="s">
        <v>698</v>
      </c>
      <c r="W21" s="84"/>
      <c r="X21" s="84"/>
      <c r="Y21" s="90" t="s">
        <v>885</v>
      </c>
      <c r="Z21" s="90" t="s">
        <v>1059</v>
      </c>
      <c r="AA21" s="84" t="b">
        <v>0</v>
      </c>
      <c r="AB21" s="84">
        <v>0</v>
      </c>
      <c r="AC21" s="90" t="s">
        <v>1070</v>
      </c>
      <c r="AD21" s="84" t="b">
        <v>0</v>
      </c>
      <c r="AE21" s="84" t="s">
        <v>1076</v>
      </c>
      <c r="AF21" s="84"/>
      <c r="AG21" s="90" t="s">
        <v>1065</v>
      </c>
      <c r="AH21" s="84" t="b">
        <v>0</v>
      </c>
      <c r="AI21" s="84">
        <v>0</v>
      </c>
      <c r="AJ21" s="90" t="s">
        <v>1065</v>
      </c>
      <c r="AK21" s="84" t="s">
        <v>1092</v>
      </c>
      <c r="AL21" s="84" t="b">
        <v>0</v>
      </c>
      <c r="AM21" s="90" t="s">
        <v>1059</v>
      </c>
      <c r="AN21" s="84">
        <v>0</v>
      </c>
      <c r="AO21" s="84">
        <v>0</v>
      </c>
      <c r="AP21" s="84"/>
      <c r="AQ21" s="84"/>
      <c r="AR21" s="84"/>
      <c r="AS21" s="84"/>
      <c r="AT21" s="84"/>
      <c r="AU21" s="84"/>
      <c r="AV21" s="84"/>
      <c r="AW21" s="84"/>
      <c r="AX21" s="83">
        <v>1</v>
      </c>
    </row>
    <row r="22" spans="1:50" x14ac:dyDescent="0.25">
      <c r="A22" s="69" t="s">
        <v>231</v>
      </c>
      <c r="B22" s="69" t="s">
        <v>231</v>
      </c>
      <c r="C22" s="70"/>
      <c r="D22" s="71"/>
      <c r="E22" s="72"/>
      <c r="F22" s="73"/>
      <c r="G22" s="70"/>
      <c r="H22" s="74"/>
      <c r="I22" s="75"/>
      <c r="J22" s="75"/>
      <c r="K22" s="36"/>
      <c r="L22" s="82"/>
      <c r="M22" s="82"/>
      <c r="N22" s="77"/>
      <c r="O22" s="84" t="s">
        <v>179</v>
      </c>
      <c r="P22" s="86">
        <v>42755.560208333336</v>
      </c>
      <c r="Q22" s="84" t="s">
        <v>369</v>
      </c>
      <c r="R22" s="84"/>
      <c r="S22" s="84"/>
      <c r="T22" s="84" t="s">
        <v>641</v>
      </c>
      <c r="U22" s="86">
        <v>42755.560208333336</v>
      </c>
      <c r="V22" s="87" t="s">
        <v>699</v>
      </c>
      <c r="W22" s="84"/>
      <c r="X22" s="84"/>
      <c r="Y22" s="90" t="s">
        <v>886</v>
      </c>
      <c r="Z22" s="84"/>
      <c r="AA22" s="84" t="b">
        <v>0</v>
      </c>
      <c r="AB22" s="84">
        <v>0</v>
      </c>
      <c r="AC22" s="90" t="s">
        <v>1065</v>
      </c>
      <c r="AD22" s="84" t="b">
        <v>0</v>
      </c>
      <c r="AE22" s="84" t="s">
        <v>1076</v>
      </c>
      <c r="AF22" s="84"/>
      <c r="AG22" s="90" t="s">
        <v>1065</v>
      </c>
      <c r="AH22" s="84" t="b">
        <v>0</v>
      </c>
      <c r="AI22" s="84">
        <v>7</v>
      </c>
      <c r="AJ22" s="90" t="s">
        <v>1081</v>
      </c>
      <c r="AK22" s="84" t="s">
        <v>1089</v>
      </c>
      <c r="AL22" s="84" t="b">
        <v>0</v>
      </c>
      <c r="AM22" s="90" t="s">
        <v>1081</v>
      </c>
      <c r="AN22" s="84">
        <v>0</v>
      </c>
      <c r="AO22" s="84">
        <v>0</v>
      </c>
      <c r="AP22" s="84"/>
      <c r="AQ22" s="84"/>
      <c r="AR22" s="84"/>
      <c r="AS22" s="84"/>
      <c r="AT22" s="84"/>
      <c r="AU22" s="84"/>
      <c r="AV22" s="84"/>
      <c r="AW22" s="84"/>
      <c r="AX22" s="83">
        <v>1</v>
      </c>
    </row>
    <row r="23" spans="1:50" x14ac:dyDescent="0.25">
      <c r="A23" s="69" t="s">
        <v>232</v>
      </c>
      <c r="B23" s="69" t="s">
        <v>360</v>
      </c>
      <c r="C23" s="70"/>
      <c r="D23" s="71"/>
      <c r="E23" s="72"/>
      <c r="F23" s="73"/>
      <c r="G23" s="70"/>
      <c r="H23" s="74"/>
      <c r="I23" s="75"/>
      <c r="J23" s="75"/>
      <c r="K23" s="36"/>
      <c r="L23" s="82"/>
      <c r="M23" s="82"/>
      <c r="N23" s="77"/>
      <c r="O23" s="84" t="s">
        <v>363</v>
      </c>
      <c r="P23" s="86">
        <v>42755.753506944442</v>
      </c>
      <c r="Q23" s="84" t="s">
        <v>383</v>
      </c>
      <c r="R23" s="84"/>
      <c r="S23" s="84"/>
      <c r="T23" s="84" t="s">
        <v>648</v>
      </c>
      <c r="U23" s="86">
        <v>42755.753506944442</v>
      </c>
      <c r="V23" s="87" t="s">
        <v>700</v>
      </c>
      <c r="W23" s="84"/>
      <c r="X23" s="84"/>
      <c r="Y23" s="90" t="s">
        <v>887</v>
      </c>
      <c r="Z23" s="84"/>
      <c r="AA23" s="84" t="b">
        <v>0</v>
      </c>
      <c r="AB23" s="84">
        <v>0</v>
      </c>
      <c r="AC23" s="90" t="s">
        <v>1065</v>
      </c>
      <c r="AD23" s="84" t="b">
        <v>0</v>
      </c>
      <c r="AE23" s="84" t="s">
        <v>1076</v>
      </c>
      <c r="AF23" s="84"/>
      <c r="AG23" s="90" t="s">
        <v>1065</v>
      </c>
      <c r="AH23" s="84" t="b">
        <v>0</v>
      </c>
      <c r="AI23" s="84">
        <v>4</v>
      </c>
      <c r="AJ23" s="90" t="s">
        <v>1052</v>
      </c>
      <c r="AK23" s="84" t="s">
        <v>1092</v>
      </c>
      <c r="AL23" s="84" t="b">
        <v>0</v>
      </c>
      <c r="AM23" s="90" t="s">
        <v>1052</v>
      </c>
      <c r="AN23" s="84">
        <v>0</v>
      </c>
      <c r="AO23" s="84">
        <v>0</v>
      </c>
      <c r="AP23" s="84"/>
      <c r="AQ23" s="84"/>
      <c r="AR23" s="84"/>
      <c r="AS23" s="84"/>
      <c r="AT23" s="84"/>
      <c r="AU23" s="84"/>
      <c r="AV23" s="84"/>
      <c r="AW23" s="84"/>
      <c r="AX23" s="83">
        <v>3</v>
      </c>
    </row>
    <row r="24" spans="1:50" x14ac:dyDescent="0.25">
      <c r="A24" s="69" t="s">
        <v>232</v>
      </c>
      <c r="B24" s="69" t="s">
        <v>361</v>
      </c>
      <c r="C24" s="70"/>
      <c r="D24" s="71"/>
      <c r="E24" s="72"/>
      <c r="F24" s="73"/>
      <c r="G24" s="70"/>
      <c r="H24" s="74"/>
      <c r="I24" s="75"/>
      <c r="J24" s="75"/>
      <c r="K24" s="36"/>
      <c r="L24" s="82"/>
      <c r="M24" s="82"/>
      <c r="N24" s="77"/>
      <c r="O24" s="84" t="s">
        <v>363</v>
      </c>
      <c r="P24" s="86">
        <v>42755.753506944442</v>
      </c>
      <c r="Q24" s="84" t="s">
        <v>383</v>
      </c>
      <c r="R24" s="84"/>
      <c r="S24" s="84"/>
      <c r="T24" s="84" t="s">
        <v>648</v>
      </c>
      <c r="U24" s="86">
        <v>42755.753506944442</v>
      </c>
      <c r="V24" s="87" t="s">
        <v>700</v>
      </c>
      <c r="W24" s="84"/>
      <c r="X24" s="84"/>
      <c r="Y24" s="90" t="s">
        <v>887</v>
      </c>
      <c r="Z24" s="84"/>
      <c r="AA24" s="84" t="b">
        <v>0</v>
      </c>
      <c r="AB24" s="84">
        <v>0</v>
      </c>
      <c r="AC24" s="90" t="s">
        <v>1065</v>
      </c>
      <c r="AD24" s="84" t="b">
        <v>0</v>
      </c>
      <c r="AE24" s="84" t="s">
        <v>1076</v>
      </c>
      <c r="AF24" s="84"/>
      <c r="AG24" s="90" t="s">
        <v>1065</v>
      </c>
      <c r="AH24" s="84" t="b">
        <v>0</v>
      </c>
      <c r="AI24" s="84">
        <v>4</v>
      </c>
      <c r="AJ24" s="90" t="s">
        <v>1052</v>
      </c>
      <c r="AK24" s="84" t="s">
        <v>1092</v>
      </c>
      <c r="AL24" s="84" t="b">
        <v>0</v>
      </c>
      <c r="AM24" s="90" t="s">
        <v>1052</v>
      </c>
      <c r="AN24" s="84">
        <v>0</v>
      </c>
      <c r="AO24" s="84">
        <v>0</v>
      </c>
      <c r="AP24" s="84"/>
      <c r="AQ24" s="84"/>
      <c r="AR24" s="84"/>
      <c r="AS24" s="84"/>
      <c r="AT24" s="84"/>
      <c r="AU24" s="84"/>
      <c r="AV24" s="84"/>
      <c r="AW24" s="84"/>
      <c r="AX24" s="83">
        <v>3</v>
      </c>
    </row>
    <row r="25" spans="1:50" x14ac:dyDescent="0.25">
      <c r="A25" s="69" t="s">
        <v>233</v>
      </c>
      <c r="B25" s="69" t="s">
        <v>360</v>
      </c>
      <c r="C25" s="70"/>
      <c r="D25" s="71"/>
      <c r="E25" s="72"/>
      <c r="F25" s="73"/>
      <c r="G25" s="70"/>
      <c r="H25" s="74"/>
      <c r="I25" s="75"/>
      <c r="J25" s="75"/>
      <c r="K25" s="36"/>
      <c r="L25" s="82"/>
      <c r="M25" s="82"/>
      <c r="N25" s="77"/>
      <c r="O25" s="84" t="s">
        <v>363</v>
      </c>
      <c r="P25" s="86">
        <v>42755.957303240742</v>
      </c>
      <c r="Q25" s="84" t="s">
        <v>383</v>
      </c>
      <c r="R25" s="84"/>
      <c r="S25" s="84"/>
      <c r="T25" s="84" t="s">
        <v>648</v>
      </c>
      <c r="U25" s="86">
        <v>42755.957303240742</v>
      </c>
      <c r="V25" s="87" t="s">
        <v>701</v>
      </c>
      <c r="W25" s="84"/>
      <c r="X25" s="84"/>
      <c r="Y25" s="90" t="s">
        <v>888</v>
      </c>
      <c r="Z25" s="84"/>
      <c r="AA25" s="84" t="b">
        <v>0</v>
      </c>
      <c r="AB25" s="84">
        <v>0</v>
      </c>
      <c r="AC25" s="90" t="s">
        <v>1065</v>
      </c>
      <c r="AD25" s="84" t="b">
        <v>0</v>
      </c>
      <c r="AE25" s="84" t="s">
        <v>1076</v>
      </c>
      <c r="AF25" s="84"/>
      <c r="AG25" s="90" t="s">
        <v>1065</v>
      </c>
      <c r="AH25" s="84" t="b">
        <v>0</v>
      </c>
      <c r="AI25" s="84">
        <v>4</v>
      </c>
      <c r="AJ25" s="90" t="s">
        <v>1052</v>
      </c>
      <c r="AK25" s="84" t="s">
        <v>1094</v>
      </c>
      <c r="AL25" s="84" t="b">
        <v>0</v>
      </c>
      <c r="AM25" s="90" t="s">
        <v>1052</v>
      </c>
      <c r="AN25" s="84">
        <v>0</v>
      </c>
      <c r="AO25" s="84">
        <v>0</v>
      </c>
      <c r="AP25" s="84"/>
      <c r="AQ25" s="84"/>
      <c r="AR25" s="84"/>
      <c r="AS25" s="84"/>
      <c r="AT25" s="84"/>
      <c r="AU25" s="84"/>
      <c r="AV25" s="84"/>
      <c r="AW25" s="84"/>
      <c r="AX25" s="83">
        <v>3</v>
      </c>
    </row>
    <row r="26" spans="1:50" x14ac:dyDescent="0.25">
      <c r="A26" s="69" t="s">
        <v>233</v>
      </c>
      <c r="B26" s="69" t="s">
        <v>361</v>
      </c>
      <c r="C26" s="70"/>
      <c r="D26" s="71"/>
      <c r="E26" s="72"/>
      <c r="F26" s="73"/>
      <c r="G26" s="70"/>
      <c r="H26" s="74"/>
      <c r="I26" s="75"/>
      <c r="J26" s="75"/>
      <c r="K26" s="36"/>
      <c r="L26" s="82"/>
      <c r="M26" s="82"/>
      <c r="N26" s="77"/>
      <c r="O26" s="84" t="s">
        <v>363</v>
      </c>
      <c r="P26" s="86">
        <v>42755.957303240742</v>
      </c>
      <c r="Q26" s="84" t="s">
        <v>383</v>
      </c>
      <c r="R26" s="84"/>
      <c r="S26" s="84"/>
      <c r="T26" s="84" t="s">
        <v>648</v>
      </c>
      <c r="U26" s="86">
        <v>42755.957303240742</v>
      </c>
      <c r="V26" s="87" t="s">
        <v>701</v>
      </c>
      <c r="W26" s="84"/>
      <c r="X26" s="84"/>
      <c r="Y26" s="90" t="s">
        <v>888</v>
      </c>
      <c r="Z26" s="84"/>
      <c r="AA26" s="84" t="b">
        <v>0</v>
      </c>
      <c r="AB26" s="84">
        <v>0</v>
      </c>
      <c r="AC26" s="90" t="s">
        <v>1065</v>
      </c>
      <c r="AD26" s="84" t="b">
        <v>0</v>
      </c>
      <c r="AE26" s="84" t="s">
        <v>1076</v>
      </c>
      <c r="AF26" s="84"/>
      <c r="AG26" s="90" t="s">
        <v>1065</v>
      </c>
      <c r="AH26" s="84" t="b">
        <v>0</v>
      </c>
      <c r="AI26" s="84">
        <v>4</v>
      </c>
      <c r="AJ26" s="90" t="s">
        <v>1052</v>
      </c>
      <c r="AK26" s="84" t="s">
        <v>1094</v>
      </c>
      <c r="AL26" s="84" t="b">
        <v>0</v>
      </c>
      <c r="AM26" s="90" t="s">
        <v>1052</v>
      </c>
      <c r="AN26" s="84">
        <v>0</v>
      </c>
      <c r="AO26" s="84">
        <v>0</v>
      </c>
      <c r="AP26" s="84"/>
      <c r="AQ26" s="84"/>
      <c r="AR26" s="84"/>
      <c r="AS26" s="84"/>
      <c r="AT26" s="84"/>
      <c r="AU26" s="84"/>
      <c r="AV26" s="84"/>
      <c r="AW26" s="84"/>
      <c r="AX26" s="83">
        <v>3</v>
      </c>
    </row>
    <row r="27" spans="1:50" x14ac:dyDescent="0.25">
      <c r="A27" s="69" t="s">
        <v>234</v>
      </c>
      <c r="B27" s="69" t="s">
        <v>234</v>
      </c>
      <c r="C27" s="70"/>
      <c r="D27" s="71"/>
      <c r="E27" s="72"/>
      <c r="F27" s="73"/>
      <c r="G27" s="70"/>
      <c r="H27" s="74"/>
      <c r="I27" s="75"/>
      <c r="J27" s="75"/>
      <c r="K27" s="36"/>
      <c r="L27" s="82"/>
      <c r="M27" s="82"/>
      <c r="N27" s="77"/>
      <c r="O27" s="84" t="s">
        <v>179</v>
      </c>
      <c r="P27" s="86">
        <v>42756.003634259258</v>
      </c>
      <c r="Q27" s="84" t="s">
        <v>384</v>
      </c>
      <c r="R27" s="87" t="s">
        <v>530</v>
      </c>
      <c r="S27" s="84" t="s">
        <v>611</v>
      </c>
      <c r="T27" s="84" t="s">
        <v>645</v>
      </c>
      <c r="U27" s="86">
        <v>42756.003634259258</v>
      </c>
      <c r="V27" s="87" t="s">
        <v>702</v>
      </c>
      <c r="W27" s="84"/>
      <c r="X27" s="84"/>
      <c r="Y27" s="90" t="s">
        <v>889</v>
      </c>
      <c r="Z27" s="84"/>
      <c r="AA27" s="84" t="b">
        <v>0</v>
      </c>
      <c r="AB27" s="84">
        <v>0</v>
      </c>
      <c r="AC27" s="90" t="s">
        <v>1065</v>
      </c>
      <c r="AD27" s="84" t="b">
        <v>0</v>
      </c>
      <c r="AE27" s="84" t="s">
        <v>1076</v>
      </c>
      <c r="AF27" s="84"/>
      <c r="AG27" s="90" t="s">
        <v>1065</v>
      </c>
      <c r="AH27" s="84" t="b">
        <v>0</v>
      </c>
      <c r="AI27" s="84">
        <v>0</v>
      </c>
      <c r="AJ27" s="90" t="s">
        <v>1065</v>
      </c>
      <c r="AK27" s="84" t="s">
        <v>1095</v>
      </c>
      <c r="AL27" s="84" t="b">
        <v>1</v>
      </c>
      <c r="AM27" s="90" t="s">
        <v>889</v>
      </c>
      <c r="AN27" s="84">
        <v>0</v>
      </c>
      <c r="AO27" s="84">
        <v>0</v>
      </c>
      <c r="AP27" s="84"/>
      <c r="AQ27" s="84"/>
      <c r="AR27" s="84"/>
      <c r="AS27" s="84"/>
      <c r="AT27" s="84"/>
      <c r="AU27" s="84"/>
      <c r="AV27" s="84"/>
      <c r="AW27" s="84"/>
      <c r="AX27" s="83">
        <v>3</v>
      </c>
    </row>
    <row r="28" spans="1:50" x14ac:dyDescent="0.25">
      <c r="A28" s="69" t="s">
        <v>235</v>
      </c>
      <c r="B28" s="69" t="s">
        <v>360</v>
      </c>
      <c r="C28" s="70"/>
      <c r="D28" s="71"/>
      <c r="E28" s="72"/>
      <c r="F28" s="73"/>
      <c r="G28" s="70"/>
      <c r="H28" s="74"/>
      <c r="I28" s="75"/>
      <c r="J28" s="75"/>
      <c r="K28" s="36"/>
      <c r="L28" s="82"/>
      <c r="M28" s="82"/>
      <c r="N28" s="77"/>
      <c r="O28" s="84" t="s">
        <v>363</v>
      </c>
      <c r="P28" s="86">
        <v>42756.033449074072</v>
      </c>
      <c r="Q28" s="84" t="s">
        <v>383</v>
      </c>
      <c r="R28" s="84"/>
      <c r="S28" s="84"/>
      <c r="T28" s="84" t="s">
        <v>648</v>
      </c>
      <c r="U28" s="86">
        <v>42756.033449074072</v>
      </c>
      <c r="V28" s="87" t="s">
        <v>703</v>
      </c>
      <c r="W28" s="84"/>
      <c r="X28" s="84"/>
      <c r="Y28" s="90" t="s">
        <v>890</v>
      </c>
      <c r="Z28" s="84"/>
      <c r="AA28" s="84" t="b">
        <v>0</v>
      </c>
      <c r="AB28" s="84">
        <v>0</v>
      </c>
      <c r="AC28" s="90" t="s">
        <v>1065</v>
      </c>
      <c r="AD28" s="84" t="b">
        <v>0</v>
      </c>
      <c r="AE28" s="84" t="s">
        <v>1076</v>
      </c>
      <c r="AF28" s="84"/>
      <c r="AG28" s="90" t="s">
        <v>1065</v>
      </c>
      <c r="AH28" s="84" t="b">
        <v>0</v>
      </c>
      <c r="AI28" s="84">
        <v>4</v>
      </c>
      <c r="AJ28" s="90" t="s">
        <v>1052</v>
      </c>
      <c r="AK28" s="84" t="s">
        <v>1092</v>
      </c>
      <c r="AL28" s="84" t="b">
        <v>0</v>
      </c>
      <c r="AM28" s="90" t="s">
        <v>1052</v>
      </c>
      <c r="AN28" s="84">
        <v>0</v>
      </c>
      <c r="AO28" s="84">
        <v>0</v>
      </c>
      <c r="AP28" s="84"/>
      <c r="AQ28" s="84"/>
      <c r="AR28" s="84"/>
      <c r="AS28" s="84"/>
      <c r="AT28" s="84"/>
      <c r="AU28" s="84"/>
      <c r="AV28" s="84"/>
      <c r="AW28" s="84"/>
      <c r="AX28" s="83">
        <v>3</v>
      </c>
    </row>
    <row r="29" spans="1:50" x14ac:dyDescent="0.25">
      <c r="A29" s="69" t="s">
        <v>235</v>
      </c>
      <c r="B29" s="69" t="s">
        <v>361</v>
      </c>
      <c r="C29" s="70"/>
      <c r="D29" s="71"/>
      <c r="E29" s="72"/>
      <c r="F29" s="73"/>
      <c r="G29" s="70"/>
      <c r="H29" s="74"/>
      <c r="I29" s="75"/>
      <c r="J29" s="75"/>
      <c r="K29" s="36"/>
      <c r="L29" s="82"/>
      <c r="M29" s="82"/>
      <c r="N29" s="77"/>
      <c r="O29" s="84" t="s">
        <v>363</v>
      </c>
      <c r="P29" s="86">
        <v>42756.033449074072</v>
      </c>
      <c r="Q29" s="84" t="s">
        <v>383</v>
      </c>
      <c r="R29" s="84"/>
      <c r="S29" s="84"/>
      <c r="T29" s="84" t="s">
        <v>648</v>
      </c>
      <c r="U29" s="86">
        <v>42756.033449074072</v>
      </c>
      <c r="V29" s="87" t="s">
        <v>703</v>
      </c>
      <c r="W29" s="84"/>
      <c r="X29" s="84"/>
      <c r="Y29" s="90" t="s">
        <v>890</v>
      </c>
      <c r="Z29" s="84"/>
      <c r="AA29" s="84" t="b">
        <v>0</v>
      </c>
      <c r="AB29" s="84">
        <v>0</v>
      </c>
      <c r="AC29" s="90" t="s">
        <v>1065</v>
      </c>
      <c r="AD29" s="84" t="b">
        <v>0</v>
      </c>
      <c r="AE29" s="84" t="s">
        <v>1076</v>
      </c>
      <c r="AF29" s="84"/>
      <c r="AG29" s="90" t="s">
        <v>1065</v>
      </c>
      <c r="AH29" s="84" t="b">
        <v>0</v>
      </c>
      <c r="AI29" s="84">
        <v>4</v>
      </c>
      <c r="AJ29" s="90" t="s">
        <v>1052</v>
      </c>
      <c r="AK29" s="84" t="s">
        <v>1092</v>
      </c>
      <c r="AL29" s="84" t="b">
        <v>0</v>
      </c>
      <c r="AM29" s="90" t="s">
        <v>1052</v>
      </c>
      <c r="AN29" s="84">
        <v>0</v>
      </c>
      <c r="AO29" s="84">
        <v>0</v>
      </c>
      <c r="AP29" s="84"/>
      <c r="AQ29" s="84"/>
      <c r="AR29" s="84"/>
      <c r="AS29" s="84"/>
      <c r="AT29" s="84"/>
      <c r="AU29" s="84"/>
      <c r="AV29" s="84"/>
      <c r="AW29" s="84"/>
      <c r="AX29" s="83">
        <v>3</v>
      </c>
    </row>
    <row r="30" spans="1:50" x14ac:dyDescent="0.25">
      <c r="A30" s="69" t="s">
        <v>236</v>
      </c>
      <c r="B30" s="69" t="s">
        <v>236</v>
      </c>
      <c r="C30" s="70"/>
      <c r="D30" s="71"/>
      <c r="E30" s="72"/>
      <c r="F30" s="73"/>
      <c r="G30" s="70"/>
      <c r="H30" s="74"/>
      <c r="I30" s="75"/>
      <c r="J30" s="75"/>
      <c r="K30" s="36"/>
      <c r="L30" s="82"/>
      <c r="M30" s="82"/>
      <c r="N30" s="77"/>
      <c r="O30" s="84" t="s">
        <v>179</v>
      </c>
      <c r="P30" s="86">
        <v>42756.115949074076</v>
      </c>
      <c r="Q30" s="84" t="s">
        <v>385</v>
      </c>
      <c r="R30" s="87" t="s">
        <v>531</v>
      </c>
      <c r="S30" s="84" t="s">
        <v>612</v>
      </c>
      <c r="T30" s="84" t="s">
        <v>649</v>
      </c>
      <c r="U30" s="86">
        <v>42756.115949074076</v>
      </c>
      <c r="V30" s="87" t="s">
        <v>704</v>
      </c>
      <c r="W30" s="84"/>
      <c r="X30" s="84"/>
      <c r="Y30" s="90" t="s">
        <v>891</v>
      </c>
      <c r="Z30" s="84"/>
      <c r="AA30" s="84" t="b">
        <v>0</v>
      </c>
      <c r="AB30" s="84">
        <v>0</v>
      </c>
      <c r="AC30" s="90" t="s">
        <v>1065</v>
      </c>
      <c r="AD30" s="84" t="b">
        <v>0</v>
      </c>
      <c r="AE30" s="84" t="s">
        <v>1076</v>
      </c>
      <c r="AF30" s="84"/>
      <c r="AG30" s="90" t="s">
        <v>1065</v>
      </c>
      <c r="AH30" s="84" t="b">
        <v>0</v>
      </c>
      <c r="AI30" s="84">
        <v>0</v>
      </c>
      <c r="AJ30" s="90" t="s">
        <v>1065</v>
      </c>
      <c r="AK30" s="84" t="s">
        <v>1089</v>
      </c>
      <c r="AL30" s="84" t="b">
        <v>0</v>
      </c>
      <c r="AM30" s="90" t="s">
        <v>891</v>
      </c>
      <c r="AN30" s="84">
        <v>0</v>
      </c>
      <c r="AO30" s="84">
        <v>0</v>
      </c>
      <c r="AP30" s="84"/>
      <c r="AQ30" s="84"/>
      <c r="AR30" s="84"/>
      <c r="AS30" s="84"/>
      <c r="AT30" s="84"/>
      <c r="AU30" s="84"/>
      <c r="AV30" s="84"/>
      <c r="AW30" s="84"/>
      <c r="AX30" s="83">
        <v>3</v>
      </c>
    </row>
    <row r="31" spans="1:50" x14ac:dyDescent="0.25">
      <c r="A31" s="69" t="s">
        <v>237</v>
      </c>
      <c r="B31" s="69" t="s">
        <v>237</v>
      </c>
      <c r="C31" s="70"/>
      <c r="D31" s="71"/>
      <c r="E31" s="72"/>
      <c r="F31" s="73"/>
      <c r="G31" s="70"/>
      <c r="H31" s="74"/>
      <c r="I31" s="75"/>
      <c r="J31" s="75"/>
      <c r="K31" s="36"/>
      <c r="L31" s="82"/>
      <c r="M31" s="82"/>
      <c r="N31" s="77"/>
      <c r="O31" s="84" t="s">
        <v>179</v>
      </c>
      <c r="P31" s="86">
        <v>42756.29787037037</v>
      </c>
      <c r="Q31" s="84" t="s">
        <v>386</v>
      </c>
      <c r="R31" s="84"/>
      <c r="S31" s="84"/>
      <c r="T31" s="84" t="s">
        <v>645</v>
      </c>
      <c r="U31" s="86">
        <v>42756.29787037037</v>
      </c>
      <c r="V31" s="87" t="s">
        <v>705</v>
      </c>
      <c r="W31" s="84"/>
      <c r="X31" s="84"/>
      <c r="Y31" s="90" t="s">
        <v>892</v>
      </c>
      <c r="Z31" s="84"/>
      <c r="AA31" s="84" t="b">
        <v>0</v>
      </c>
      <c r="AB31" s="84">
        <v>2</v>
      </c>
      <c r="AC31" s="90" t="s">
        <v>1065</v>
      </c>
      <c r="AD31" s="84" t="b">
        <v>0</v>
      </c>
      <c r="AE31" s="84" t="s">
        <v>1076</v>
      </c>
      <c r="AF31" s="84"/>
      <c r="AG31" s="90" t="s">
        <v>1065</v>
      </c>
      <c r="AH31" s="84" t="b">
        <v>0</v>
      </c>
      <c r="AI31" s="84">
        <v>0</v>
      </c>
      <c r="AJ31" s="90" t="s">
        <v>1065</v>
      </c>
      <c r="AK31" s="84" t="s">
        <v>1090</v>
      </c>
      <c r="AL31" s="84" t="b">
        <v>0</v>
      </c>
      <c r="AM31" s="90" t="s">
        <v>892</v>
      </c>
      <c r="AN31" s="84">
        <v>0</v>
      </c>
      <c r="AO31" s="84">
        <v>0</v>
      </c>
      <c r="AP31" s="84"/>
      <c r="AQ31" s="84"/>
      <c r="AR31" s="84"/>
      <c r="AS31" s="84"/>
      <c r="AT31" s="84"/>
      <c r="AU31" s="84"/>
      <c r="AV31" s="84"/>
      <c r="AW31" s="84"/>
      <c r="AX31" s="83">
        <v>3</v>
      </c>
    </row>
    <row r="32" spans="1:50" x14ac:dyDescent="0.25">
      <c r="A32" s="69" t="s">
        <v>238</v>
      </c>
      <c r="B32" s="69" t="s">
        <v>259</v>
      </c>
      <c r="C32" s="70"/>
      <c r="D32" s="71"/>
      <c r="E32" s="72"/>
      <c r="F32" s="73"/>
      <c r="G32" s="70"/>
      <c r="H32" s="74"/>
      <c r="I32" s="75"/>
      <c r="J32" s="75"/>
      <c r="K32" s="36"/>
      <c r="L32" s="82"/>
      <c r="M32" s="82"/>
      <c r="N32" s="77"/>
      <c r="O32" s="84" t="s">
        <v>363</v>
      </c>
      <c r="P32" s="86">
        <v>42756.349664351852</v>
      </c>
      <c r="Q32" s="84" t="s">
        <v>387</v>
      </c>
      <c r="R32" s="84"/>
      <c r="S32" s="84"/>
      <c r="T32" s="84" t="s">
        <v>650</v>
      </c>
      <c r="U32" s="86">
        <v>42756.349664351852</v>
      </c>
      <c r="V32" s="87" t="s">
        <v>706</v>
      </c>
      <c r="W32" s="84"/>
      <c r="X32" s="84"/>
      <c r="Y32" s="90" t="s">
        <v>893</v>
      </c>
      <c r="Z32" s="84"/>
      <c r="AA32" s="84" t="b">
        <v>0</v>
      </c>
      <c r="AB32" s="84">
        <v>0</v>
      </c>
      <c r="AC32" s="90" t="s">
        <v>1065</v>
      </c>
      <c r="AD32" s="84" t="b">
        <v>0</v>
      </c>
      <c r="AE32" s="84" t="s">
        <v>1076</v>
      </c>
      <c r="AF32" s="84"/>
      <c r="AG32" s="90" t="s">
        <v>1065</v>
      </c>
      <c r="AH32" s="84" t="b">
        <v>0</v>
      </c>
      <c r="AI32" s="84">
        <v>3</v>
      </c>
      <c r="AJ32" s="90" t="s">
        <v>923</v>
      </c>
      <c r="AK32" s="84" t="s">
        <v>1092</v>
      </c>
      <c r="AL32" s="84" t="b">
        <v>0</v>
      </c>
      <c r="AM32" s="90" t="s">
        <v>923</v>
      </c>
      <c r="AN32" s="84">
        <v>0</v>
      </c>
      <c r="AO32" s="84">
        <v>0</v>
      </c>
      <c r="AP32" s="84"/>
      <c r="AQ32" s="84"/>
      <c r="AR32" s="84"/>
      <c r="AS32" s="84"/>
      <c r="AT32" s="84"/>
      <c r="AU32" s="84"/>
      <c r="AV32" s="84"/>
      <c r="AW32" s="84"/>
      <c r="AX32" s="83">
        <v>3</v>
      </c>
    </row>
    <row r="33" spans="1:50" x14ac:dyDescent="0.25">
      <c r="A33" s="69" t="s">
        <v>239</v>
      </c>
      <c r="B33" s="69" t="s">
        <v>239</v>
      </c>
      <c r="C33" s="70"/>
      <c r="D33" s="71"/>
      <c r="E33" s="72"/>
      <c r="F33" s="73"/>
      <c r="G33" s="70"/>
      <c r="H33" s="74"/>
      <c r="I33" s="75"/>
      <c r="J33" s="75"/>
      <c r="K33" s="36"/>
      <c r="L33" s="82"/>
      <c r="M33" s="82"/>
      <c r="N33" s="77"/>
      <c r="O33" s="84" t="s">
        <v>179</v>
      </c>
      <c r="P33" s="86">
        <v>42756.394212962965</v>
      </c>
      <c r="Q33" s="84" t="s">
        <v>388</v>
      </c>
      <c r="R33" s="87" t="s">
        <v>532</v>
      </c>
      <c r="S33" s="84" t="s">
        <v>613</v>
      </c>
      <c r="T33" s="84" t="s">
        <v>645</v>
      </c>
      <c r="U33" s="86">
        <v>42756.394212962965</v>
      </c>
      <c r="V33" s="87" t="s">
        <v>707</v>
      </c>
      <c r="W33" s="84"/>
      <c r="X33" s="84"/>
      <c r="Y33" s="90" t="s">
        <v>894</v>
      </c>
      <c r="Z33" s="84"/>
      <c r="AA33" s="84" t="b">
        <v>0</v>
      </c>
      <c r="AB33" s="84">
        <v>0</v>
      </c>
      <c r="AC33" s="90" t="s">
        <v>1065</v>
      </c>
      <c r="AD33" s="84" t="b">
        <v>0</v>
      </c>
      <c r="AE33" s="84" t="s">
        <v>1076</v>
      </c>
      <c r="AF33" s="84"/>
      <c r="AG33" s="90" t="s">
        <v>1065</v>
      </c>
      <c r="AH33" s="84" t="b">
        <v>0</v>
      </c>
      <c r="AI33" s="84">
        <v>0</v>
      </c>
      <c r="AJ33" s="90" t="s">
        <v>1065</v>
      </c>
      <c r="AK33" s="84" t="s">
        <v>1096</v>
      </c>
      <c r="AL33" s="84" t="b">
        <v>0</v>
      </c>
      <c r="AM33" s="90" t="s">
        <v>894</v>
      </c>
      <c r="AN33" s="84">
        <v>0</v>
      </c>
      <c r="AO33" s="84">
        <v>0</v>
      </c>
      <c r="AP33" s="84"/>
      <c r="AQ33" s="84"/>
      <c r="AR33" s="84"/>
      <c r="AS33" s="84"/>
      <c r="AT33" s="84"/>
      <c r="AU33" s="84"/>
      <c r="AV33" s="84"/>
      <c r="AW33" s="84"/>
      <c r="AX33" s="83">
        <v>3</v>
      </c>
    </row>
    <row r="34" spans="1:50" x14ac:dyDescent="0.25">
      <c r="A34" s="69" t="s">
        <v>240</v>
      </c>
      <c r="B34" s="69" t="s">
        <v>240</v>
      </c>
      <c r="C34" s="70"/>
      <c r="D34" s="71"/>
      <c r="E34" s="72"/>
      <c r="F34" s="73"/>
      <c r="G34" s="70"/>
      <c r="H34" s="74"/>
      <c r="I34" s="75"/>
      <c r="J34" s="75"/>
      <c r="K34" s="36"/>
      <c r="L34" s="82"/>
      <c r="M34" s="82"/>
      <c r="N34" s="77"/>
      <c r="O34" s="84" t="s">
        <v>179</v>
      </c>
      <c r="P34" s="86">
        <v>42756.628958333335</v>
      </c>
      <c r="Q34" s="84" t="s">
        <v>389</v>
      </c>
      <c r="R34" s="84"/>
      <c r="S34" s="84"/>
      <c r="T34" s="84" t="s">
        <v>645</v>
      </c>
      <c r="U34" s="86">
        <v>42756.628958333335</v>
      </c>
      <c r="V34" s="87" t="s">
        <v>708</v>
      </c>
      <c r="W34" s="84"/>
      <c r="X34" s="84"/>
      <c r="Y34" s="90" t="s">
        <v>895</v>
      </c>
      <c r="Z34" s="84"/>
      <c r="AA34" s="84" t="b">
        <v>0</v>
      </c>
      <c r="AB34" s="84">
        <v>0</v>
      </c>
      <c r="AC34" s="90" t="s">
        <v>1065</v>
      </c>
      <c r="AD34" s="84" t="b">
        <v>0</v>
      </c>
      <c r="AE34" s="84" t="s">
        <v>1076</v>
      </c>
      <c r="AF34" s="84"/>
      <c r="AG34" s="90" t="s">
        <v>1065</v>
      </c>
      <c r="AH34" s="84" t="b">
        <v>0</v>
      </c>
      <c r="AI34" s="84">
        <v>0</v>
      </c>
      <c r="AJ34" s="90" t="s">
        <v>1065</v>
      </c>
      <c r="AK34" s="84" t="s">
        <v>1089</v>
      </c>
      <c r="AL34" s="84" t="b">
        <v>0</v>
      </c>
      <c r="AM34" s="90" t="s">
        <v>895</v>
      </c>
      <c r="AN34" s="84">
        <v>0</v>
      </c>
      <c r="AO34" s="84">
        <v>0</v>
      </c>
      <c r="AP34" s="84"/>
      <c r="AQ34" s="84"/>
      <c r="AR34" s="84"/>
      <c r="AS34" s="84"/>
      <c r="AT34" s="84"/>
      <c r="AU34" s="84"/>
      <c r="AV34" s="84"/>
      <c r="AW34" s="84"/>
      <c r="AX34" s="83">
        <v>3</v>
      </c>
    </row>
    <row r="35" spans="1:50" x14ac:dyDescent="0.25">
      <c r="A35" s="69" t="s">
        <v>241</v>
      </c>
      <c r="B35" s="69" t="s">
        <v>241</v>
      </c>
      <c r="C35" s="70"/>
      <c r="D35" s="71"/>
      <c r="E35" s="72"/>
      <c r="F35" s="73"/>
      <c r="G35" s="70"/>
      <c r="H35" s="74"/>
      <c r="I35" s="75"/>
      <c r="J35" s="75"/>
      <c r="K35" s="36"/>
      <c r="L35" s="82"/>
      <c r="M35" s="82"/>
      <c r="N35" s="77"/>
      <c r="O35" s="84" t="s">
        <v>179</v>
      </c>
      <c r="P35" s="86">
        <v>42756.673935185187</v>
      </c>
      <c r="Q35" s="84" t="s">
        <v>390</v>
      </c>
      <c r="R35" s="87" t="s">
        <v>533</v>
      </c>
      <c r="S35" s="84" t="s">
        <v>613</v>
      </c>
      <c r="T35" s="84" t="s">
        <v>651</v>
      </c>
      <c r="U35" s="86">
        <v>42756.673935185187</v>
      </c>
      <c r="V35" s="87" t="s">
        <v>709</v>
      </c>
      <c r="W35" s="84"/>
      <c r="X35" s="84"/>
      <c r="Y35" s="90" t="s">
        <v>896</v>
      </c>
      <c r="Z35" s="84"/>
      <c r="AA35" s="84" t="b">
        <v>0</v>
      </c>
      <c r="AB35" s="84">
        <v>0</v>
      </c>
      <c r="AC35" s="90" t="s">
        <v>1065</v>
      </c>
      <c r="AD35" s="84" t="b">
        <v>0</v>
      </c>
      <c r="AE35" s="84" t="s">
        <v>1076</v>
      </c>
      <c r="AF35" s="84"/>
      <c r="AG35" s="90" t="s">
        <v>1065</v>
      </c>
      <c r="AH35" s="84" t="b">
        <v>0</v>
      </c>
      <c r="AI35" s="84">
        <v>0</v>
      </c>
      <c r="AJ35" s="90" t="s">
        <v>1065</v>
      </c>
      <c r="AK35" s="84" t="s">
        <v>1096</v>
      </c>
      <c r="AL35" s="84" t="b">
        <v>0</v>
      </c>
      <c r="AM35" s="90" t="s">
        <v>896</v>
      </c>
      <c r="AN35" s="84">
        <v>0</v>
      </c>
      <c r="AO35" s="84">
        <v>0</v>
      </c>
      <c r="AP35" s="84"/>
      <c r="AQ35" s="84"/>
      <c r="AR35" s="84"/>
      <c r="AS35" s="84"/>
      <c r="AT35" s="84"/>
      <c r="AU35" s="84"/>
      <c r="AV35" s="84"/>
      <c r="AW35" s="84"/>
      <c r="AX35" s="83">
        <v>3</v>
      </c>
    </row>
    <row r="36" spans="1:50" x14ac:dyDescent="0.25">
      <c r="A36" s="69" t="s">
        <v>241</v>
      </c>
      <c r="B36" s="69" t="s">
        <v>241</v>
      </c>
      <c r="C36" s="70"/>
      <c r="D36" s="71"/>
      <c r="E36" s="72"/>
      <c r="F36" s="73"/>
      <c r="G36" s="70"/>
      <c r="H36" s="74"/>
      <c r="I36" s="75"/>
      <c r="J36" s="75"/>
      <c r="K36" s="36"/>
      <c r="L36" s="82"/>
      <c r="M36" s="82"/>
      <c r="N36" s="77"/>
      <c r="O36" s="84" t="s">
        <v>179</v>
      </c>
      <c r="P36" s="86">
        <v>42756.674837962964</v>
      </c>
      <c r="Q36" s="84" t="s">
        <v>391</v>
      </c>
      <c r="R36" s="87" t="s">
        <v>534</v>
      </c>
      <c r="S36" s="84" t="s">
        <v>613</v>
      </c>
      <c r="T36" s="84" t="s">
        <v>651</v>
      </c>
      <c r="U36" s="86">
        <v>42756.674837962964</v>
      </c>
      <c r="V36" s="87" t="s">
        <v>710</v>
      </c>
      <c r="W36" s="84"/>
      <c r="X36" s="84"/>
      <c r="Y36" s="90" t="s">
        <v>897</v>
      </c>
      <c r="Z36" s="84"/>
      <c r="AA36" s="84" t="b">
        <v>0</v>
      </c>
      <c r="AB36" s="84">
        <v>0</v>
      </c>
      <c r="AC36" s="90" t="s">
        <v>1065</v>
      </c>
      <c r="AD36" s="84" t="b">
        <v>0</v>
      </c>
      <c r="AE36" s="84" t="s">
        <v>1076</v>
      </c>
      <c r="AF36" s="84"/>
      <c r="AG36" s="90" t="s">
        <v>1065</v>
      </c>
      <c r="AH36" s="84" t="b">
        <v>0</v>
      </c>
      <c r="AI36" s="84">
        <v>0</v>
      </c>
      <c r="AJ36" s="90" t="s">
        <v>1065</v>
      </c>
      <c r="AK36" s="84" t="s">
        <v>1096</v>
      </c>
      <c r="AL36" s="84" t="b">
        <v>0</v>
      </c>
      <c r="AM36" s="90" t="s">
        <v>897</v>
      </c>
      <c r="AN36" s="84">
        <v>0</v>
      </c>
      <c r="AO36" s="84">
        <v>0</v>
      </c>
      <c r="AP36" s="84"/>
      <c r="AQ36" s="84"/>
      <c r="AR36" s="84"/>
      <c r="AS36" s="84"/>
      <c r="AT36" s="84"/>
      <c r="AU36" s="84"/>
      <c r="AV36" s="84"/>
      <c r="AW36" s="84"/>
      <c r="AX36" s="83">
        <v>3</v>
      </c>
    </row>
    <row r="37" spans="1:50" x14ac:dyDescent="0.25">
      <c r="A37" s="69" t="s">
        <v>242</v>
      </c>
      <c r="B37" s="69" t="s">
        <v>242</v>
      </c>
      <c r="C37" s="70"/>
      <c r="D37" s="71"/>
      <c r="E37" s="72"/>
      <c r="F37" s="73"/>
      <c r="G37" s="70"/>
      <c r="H37" s="74"/>
      <c r="I37" s="75"/>
      <c r="J37" s="75"/>
      <c r="K37" s="36"/>
      <c r="L37" s="82"/>
      <c r="M37" s="82"/>
      <c r="N37" s="77"/>
      <c r="O37" s="84" t="s">
        <v>179</v>
      </c>
      <c r="P37" s="86">
        <v>42756.73940972222</v>
      </c>
      <c r="Q37" s="84" t="s">
        <v>392</v>
      </c>
      <c r="R37" s="84" t="s">
        <v>535</v>
      </c>
      <c r="S37" s="84" t="s">
        <v>614</v>
      </c>
      <c r="T37" s="84"/>
      <c r="U37" s="86">
        <v>42756.73940972222</v>
      </c>
      <c r="V37" s="87" t="s">
        <v>711</v>
      </c>
      <c r="W37" s="84"/>
      <c r="X37" s="84"/>
      <c r="Y37" s="90" t="s">
        <v>898</v>
      </c>
      <c r="Z37" s="84"/>
      <c r="AA37" s="84" t="b">
        <v>0</v>
      </c>
      <c r="AB37" s="84">
        <v>0</v>
      </c>
      <c r="AC37" s="90" t="s">
        <v>1065</v>
      </c>
      <c r="AD37" s="84" t="b">
        <v>0</v>
      </c>
      <c r="AE37" s="84" t="s">
        <v>1076</v>
      </c>
      <c r="AF37" s="84"/>
      <c r="AG37" s="90" t="s">
        <v>1065</v>
      </c>
      <c r="AH37" s="84" t="b">
        <v>0</v>
      </c>
      <c r="AI37" s="84">
        <v>0</v>
      </c>
      <c r="AJ37" s="90" t="s">
        <v>1065</v>
      </c>
      <c r="AK37" s="84" t="s">
        <v>1097</v>
      </c>
      <c r="AL37" s="84" t="b">
        <v>0</v>
      </c>
      <c r="AM37" s="90" t="s">
        <v>898</v>
      </c>
      <c r="AN37" s="84">
        <v>0</v>
      </c>
      <c r="AO37" s="84">
        <v>0</v>
      </c>
      <c r="AP37" s="84"/>
      <c r="AQ37" s="84"/>
      <c r="AR37" s="84"/>
      <c r="AS37" s="84"/>
      <c r="AT37" s="84"/>
      <c r="AU37" s="84"/>
      <c r="AV37" s="84"/>
      <c r="AW37" s="84"/>
      <c r="AX37" s="83">
        <v>3</v>
      </c>
    </row>
    <row r="38" spans="1:50" x14ac:dyDescent="0.25">
      <c r="A38" s="69" t="s">
        <v>243</v>
      </c>
      <c r="B38" s="69" t="s">
        <v>243</v>
      </c>
      <c r="C38" s="70"/>
      <c r="D38" s="71"/>
      <c r="E38" s="72"/>
      <c r="F38" s="73"/>
      <c r="G38" s="70"/>
      <c r="H38" s="74"/>
      <c r="I38" s="75"/>
      <c r="J38" s="75"/>
      <c r="K38" s="36"/>
      <c r="L38" s="82"/>
      <c r="M38" s="82"/>
      <c r="N38" s="77"/>
      <c r="O38" s="84" t="s">
        <v>179</v>
      </c>
      <c r="P38" s="86">
        <v>42756.777129629627</v>
      </c>
      <c r="Q38" s="84" t="s">
        <v>393</v>
      </c>
      <c r="R38" s="84"/>
      <c r="S38" s="84"/>
      <c r="T38" s="84"/>
      <c r="U38" s="86">
        <v>42756.777129629627</v>
      </c>
      <c r="V38" s="87" t="s">
        <v>712</v>
      </c>
      <c r="W38" s="84"/>
      <c r="X38" s="84"/>
      <c r="Y38" s="90" t="s">
        <v>899</v>
      </c>
      <c r="Z38" s="84"/>
      <c r="AA38" s="84" t="b">
        <v>0</v>
      </c>
      <c r="AB38" s="84">
        <v>0</v>
      </c>
      <c r="AC38" s="90" t="s">
        <v>1065</v>
      </c>
      <c r="AD38" s="84" t="b">
        <v>0</v>
      </c>
      <c r="AE38" s="84" t="s">
        <v>1076</v>
      </c>
      <c r="AF38" s="84"/>
      <c r="AG38" s="90" t="s">
        <v>1065</v>
      </c>
      <c r="AH38" s="84" t="b">
        <v>0</v>
      </c>
      <c r="AI38" s="84">
        <v>0</v>
      </c>
      <c r="AJ38" s="90" t="s">
        <v>1065</v>
      </c>
      <c r="AK38" s="84" t="s">
        <v>1095</v>
      </c>
      <c r="AL38" s="84" t="b">
        <v>0</v>
      </c>
      <c r="AM38" s="90" t="s">
        <v>899</v>
      </c>
      <c r="AN38" s="84">
        <v>0</v>
      </c>
      <c r="AO38" s="84">
        <v>0</v>
      </c>
      <c r="AP38" s="84"/>
      <c r="AQ38" s="84"/>
      <c r="AR38" s="84"/>
      <c r="AS38" s="84"/>
      <c r="AT38" s="84"/>
      <c r="AU38" s="84"/>
      <c r="AV38" s="84"/>
      <c r="AW38" s="84"/>
      <c r="AX38" s="83">
        <v>1</v>
      </c>
    </row>
    <row r="39" spans="1:50" x14ac:dyDescent="0.25">
      <c r="A39" s="69" t="s">
        <v>244</v>
      </c>
      <c r="B39" s="69" t="s">
        <v>244</v>
      </c>
      <c r="C39" s="70"/>
      <c r="D39" s="71"/>
      <c r="E39" s="72"/>
      <c r="F39" s="73"/>
      <c r="G39" s="70"/>
      <c r="H39" s="74"/>
      <c r="I39" s="75"/>
      <c r="J39" s="75"/>
      <c r="K39" s="36"/>
      <c r="L39" s="82"/>
      <c r="M39" s="82"/>
      <c r="N39" s="77"/>
      <c r="O39" s="84" t="s">
        <v>179</v>
      </c>
      <c r="P39" s="86">
        <v>42756.788715277777</v>
      </c>
      <c r="Q39" s="84" t="s">
        <v>394</v>
      </c>
      <c r="R39" s="87" t="s">
        <v>536</v>
      </c>
      <c r="S39" s="84" t="s">
        <v>615</v>
      </c>
      <c r="T39" s="84" t="s">
        <v>652</v>
      </c>
      <c r="U39" s="86">
        <v>42756.788715277777</v>
      </c>
      <c r="V39" s="87" t="s">
        <v>713</v>
      </c>
      <c r="W39" s="84"/>
      <c r="X39" s="84"/>
      <c r="Y39" s="90" t="s">
        <v>900</v>
      </c>
      <c r="Z39" s="84"/>
      <c r="AA39" s="84" t="b">
        <v>0</v>
      </c>
      <c r="AB39" s="84">
        <v>0</v>
      </c>
      <c r="AC39" s="90" t="s">
        <v>1065</v>
      </c>
      <c r="AD39" s="84" t="b">
        <v>0</v>
      </c>
      <c r="AE39" s="84" t="s">
        <v>1076</v>
      </c>
      <c r="AF39" s="84"/>
      <c r="AG39" s="90" t="s">
        <v>1065</v>
      </c>
      <c r="AH39" s="84" t="b">
        <v>0</v>
      </c>
      <c r="AI39" s="84">
        <v>0</v>
      </c>
      <c r="AJ39" s="90" t="s">
        <v>1065</v>
      </c>
      <c r="AK39" s="84" t="s">
        <v>1097</v>
      </c>
      <c r="AL39" s="84" t="b">
        <v>0</v>
      </c>
      <c r="AM39" s="90" t="s">
        <v>900</v>
      </c>
      <c r="AN39" s="84">
        <v>0</v>
      </c>
      <c r="AO39" s="84">
        <v>0</v>
      </c>
      <c r="AP39" s="84"/>
      <c r="AQ39" s="84"/>
      <c r="AR39" s="84"/>
      <c r="AS39" s="84"/>
      <c r="AT39" s="84"/>
      <c r="AU39" s="84"/>
      <c r="AV39" s="84"/>
      <c r="AW39" s="84"/>
      <c r="AX39" s="83">
        <v>3</v>
      </c>
    </row>
    <row r="40" spans="1:50" x14ac:dyDescent="0.25">
      <c r="A40" s="69" t="s">
        <v>245</v>
      </c>
      <c r="B40" s="69" t="s">
        <v>348</v>
      </c>
      <c r="C40" s="70"/>
      <c r="D40" s="71"/>
      <c r="E40" s="72"/>
      <c r="F40" s="73"/>
      <c r="G40" s="70"/>
      <c r="H40" s="74"/>
      <c r="I40" s="75"/>
      <c r="J40" s="75"/>
      <c r="K40" s="36"/>
      <c r="L40" s="82"/>
      <c r="M40" s="82"/>
      <c r="N40" s="77"/>
      <c r="O40" s="84" t="s">
        <v>363</v>
      </c>
      <c r="P40" s="86">
        <v>42756.916944444441</v>
      </c>
      <c r="Q40" s="84" t="s">
        <v>395</v>
      </c>
      <c r="R40" s="84"/>
      <c r="S40" s="84"/>
      <c r="T40" s="84" t="s">
        <v>653</v>
      </c>
      <c r="U40" s="86">
        <v>42756.916944444441</v>
      </c>
      <c r="V40" s="87" t="s">
        <v>714</v>
      </c>
      <c r="W40" s="84"/>
      <c r="X40" s="84"/>
      <c r="Y40" s="90" t="s">
        <v>901</v>
      </c>
      <c r="Z40" s="84"/>
      <c r="AA40" s="84" t="b">
        <v>0</v>
      </c>
      <c r="AB40" s="84">
        <v>0</v>
      </c>
      <c r="AC40" s="90" t="s">
        <v>1065</v>
      </c>
      <c r="AD40" s="84" t="b">
        <v>0</v>
      </c>
      <c r="AE40" s="84" t="s">
        <v>1076</v>
      </c>
      <c r="AF40" s="84"/>
      <c r="AG40" s="90" t="s">
        <v>1065</v>
      </c>
      <c r="AH40" s="84" t="b">
        <v>0</v>
      </c>
      <c r="AI40" s="84">
        <v>8</v>
      </c>
      <c r="AJ40" s="90" t="s">
        <v>1018</v>
      </c>
      <c r="AK40" s="84" t="s">
        <v>1090</v>
      </c>
      <c r="AL40" s="84" t="b">
        <v>0</v>
      </c>
      <c r="AM40" s="90" t="s">
        <v>1018</v>
      </c>
      <c r="AN40" s="84">
        <v>0</v>
      </c>
      <c r="AO40" s="84">
        <v>0</v>
      </c>
      <c r="AP40" s="84"/>
      <c r="AQ40" s="84"/>
      <c r="AR40" s="84"/>
      <c r="AS40" s="84"/>
      <c r="AT40" s="84"/>
      <c r="AU40" s="84"/>
      <c r="AV40" s="84"/>
      <c r="AW40" s="84"/>
      <c r="AX40" s="83">
        <v>3</v>
      </c>
    </row>
    <row r="41" spans="1:50" x14ac:dyDescent="0.25">
      <c r="A41" s="69" t="s">
        <v>246</v>
      </c>
      <c r="B41" s="69" t="s">
        <v>348</v>
      </c>
      <c r="C41" s="70"/>
      <c r="D41" s="71"/>
      <c r="E41" s="72"/>
      <c r="F41" s="73"/>
      <c r="G41" s="70"/>
      <c r="H41" s="74"/>
      <c r="I41" s="75"/>
      <c r="J41" s="75"/>
      <c r="K41" s="36"/>
      <c r="L41" s="82"/>
      <c r="M41" s="82"/>
      <c r="N41" s="77"/>
      <c r="O41" s="84" t="s">
        <v>363</v>
      </c>
      <c r="P41" s="86">
        <v>42756.9374537037</v>
      </c>
      <c r="Q41" s="84" t="s">
        <v>395</v>
      </c>
      <c r="R41" s="84"/>
      <c r="S41" s="84"/>
      <c r="T41" s="84" t="s">
        <v>653</v>
      </c>
      <c r="U41" s="86">
        <v>42756.9374537037</v>
      </c>
      <c r="V41" s="87" t="s">
        <v>715</v>
      </c>
      <c r="W41" s="84"/>
      <c r="X41" s="84"/>
      <c r="Y41" s="90" t="s">
        <v>902</v>
      </c>
      <c r="Z41" s="84"/>
      <c r="AA41" s="84" t="b">
        <v>0</v>
      </c>
      <c r="AB41" s="84">
        <v>0</v>
      </c>
      <c r="AC41" s="90" t="s">
        <v>1065</v>
      </c>
      <c r="AD41" s="84" t="b">
        <v>0</v>
      </c>
      <c r="AE41" s="84" t="s">
        <v>1076</v>
      </c>
      <c r="AF41" s="84"/>
      <c r="AG41" s="90" t="s">
        <v>1065</v>
      </c>
      <c r="AH41" s="84" t="b">
        <v>0</v>
      </c>
      <c r="AI41" s="84">
        <v>8</v>
      </c>
      <c r="AJ41" s="90" t="s">
        <v>1018</v>
      </c>
      <c r="AK41" s="84" t="s">
        <v>1090</v>
      </c>
      <c r="AL41" s="84" t="b">
        <v>0</v>
      </c>
      <c r="AM41" s="90" t="s">
        <v>1018</v>
      </c>
      <c r="AN41" s="84">
        <v>0</v>
      </c>
      <c r="AO41" s="84">
        <v>0</v>
      </c>
      <c r="AP41" s="84"/>
      <c r="AQ41" s="84"/>
      <c r="AR41" s="84"/>
      <c r="AS41" s="84"/>
      <c r="AT41" s="84"/>
      <c r="AU41" s="84"/>
      <c r="AV41" s="84"/>
      <c r="AW41" s="84"/>
      <c r="AX41" s="83">
        <v>3</v>
      </c>
    </row>
    <row r="42" spans="1:50" x14ac:dyDescent="0.25">
      <c r="A42" s="69" t="s">
        <v>247</v>
      </c>
      <c r="B42" s="69" t="s">
        <v>348</v>
      </c>
      <c r="C42" s="70"/>
      <c r="D42" s="71"/>
      <c r="E42" s="72"/>
      <c r="F42" s="73"/>
      <c r="G42" s="70"/>
      <c r="H42" s="74"/>
      <c r="I42" s="75"/>
      <c r="J42" s="75"/>
      <c r="K42" s="36"/>
      <c r="L42" s="82"/>
      <c r="M42" s="82"/>
      <c r="N42" s="77"/>
      <c r="O42" s="84" t="s">
        <v>363</v>
      </c>
      <c r="P42" s="86">
        <v>42756.945138888892</v>
      </c>
      <c r="Q42" s="84" t="s">
        <v>395</v>
      </c>
      <c r="R42" s="84"/>
      <c r="S42" s="84"/>
      <c r="T42" s="84" t="s">
        <v>653</v>
      </c>
      <c r="U42" s="86">
        <v>42756.945138888892</v>
      </c>
      <c r="V42" s="87" t="s">
        <v>716</v>
      </c>
      <c r="W42" s="84"/>
      <c r="X42" s="84"/>
      <c r="Y42" s="90" t="s">
        <v>903</v>
      </c>
      <c r="Z42" s="84"/>
      <c r="AA42" s="84" t="b">
        <v>0</v>
      </c>
      <c r="AB42" s="84">
        <v>0</v>
      </c>
      <c r="AC42" s="90" t="s">
        <v>1065</v>
      </c>
      <c r="AD42" s="84" t="b">
        <v>0</v>
      </c>
      <c r="AE42" s="84" t="s">
        <v>1076</v>
      </c>
      <c r="AF42" s="84"/>
      <c r="AG42" s="90" t="s">
        <v>1065</v>
      </c>
      <c r="AH42" s="84" t="b">
        <v>0</v>
      </c>
      <c r="AI42" s="84">
        <v>8</v>
      </c>
      <c r="AJ42" s="90" t="s">
        <v>1018</v>
      </c>
      <c r="AK42" s="84" t="s">
        <v>1090</v>
      </c>
      <c r="AL42" s="84" t="b">
        <v>0</v>
      </c>
      <c r="AM42" s="90" t="s">
        <v>1018</v>
      </c>
      <c r="AN42" s="84">
        <v>0</v>
      </c>
      <c r="AO42" s="84">
        <v>0</v>
      </c>
      <c r="AP42" s="84"/>
      <c r="AQ42" s="84"/>
      <c r="AR42" s="84"/>
      <c r="AS42" s="84"/>
      <c r="AT42" s="84"/>
      <c r="AU42" s="84"/>
      <c r="AV42" s="84"/>
      <c r="AW42" s="84"/>
      <c r="AX42" s="83">
        <v>3</v>
      </c>
    </row>
    <row r="43" spans="1:50" x14ac:dyDescent="0.25">
      <c r="A43" s="69" t="s">
        <v>248</v>
      </c>
      <c r="B43" s="69" t="s">
        <v>348</v>
      </c>
      <c r="C43" s="70"/>
      <c r="D43" s="71"/>
      <c r="E43" s="72"/>
      <c r="F43" s="73"/>
      <c r="G43" s="70"/>
      <c r="H43" s="74"/>
      <c r="I43" s="75"/>
      <c r="J43" s="75"/>
      <c r="K43" s="36"/>
      <c r="L43" s="82"/>
      <c r="M43" s="82"/>
      <c r="N43" s="77"/>
      <c r="O43" s="84" t="s">
        <v>363</v>
      </c>
      <c r="P43" s="86">
        <v>42756.979930555557</v>
      </c>
      <c r="Q43" s="84" t="s">
        <v>395</v>
      </c>
      <c r="R43" s="84"/>
      <c r="S43" s="84"/>
      <c r="T43" s="84" t="s">
        <v>653</v>
      </c>
      <c r="U43" s="86">
        <v>42756.979930555557</v>
      </c>
      <c r="V43" s="87" t="s">
        <v>717</v>
      </c>
      <c r="W43" s="84"/>
      <c r="X43" s="84"/>
      <c r="Y43" s="90" t="s">
        <v>904</v>
      </c>
      <c r="Z43" s="84"/>
      <c r="AA43" s="84" t="b">
        <v>0</v>
      </c>
      <c r="AB43" s="84">
        <v>0</v>
      </c>
      <c r="AC43" s="90" t="s">
        <v>1065</v>
      </c>
      <c r="AD43" s="84" t="b">
        <v>0</v>
      </c>
      <c r="AE43" s="84" t="s">
        <v>1076</v>
      </c>
      <c r="AF43" s="84"/>
      <c r="AG43" s="90" t="s">
        <v>1065</v>
      </c>
      <c r="AH43" s="84" t="b">
        <v>0</v>
      </c>
      <c r="AI43" s="84">
        <v>8</v>
      </c>
      <c r="AJ43" s="90" t="s">
        <v>1018</v>
      </c>
      <c r="AK43" s="84" t="s">
        <v>1092</v>
      </c>
      <c r="AL43" s="84" t="b">
        <v>0</v>
      </c>
      <c r="AM43" s="90" t="s">
        <v>1018</v>
      </c>
      <c r="AN43" s="84">
        <v>0</v>
      </c>
      <c r="AO43" s="84">
        <v>0</v>
      </c>
      <c r="AP43" s="84"/>
      <c r="AQ43" s="84"/>
      <c r="AR43" s="84"/>
      <c r="AS43" s="84"/>
      <c r="AT43" s="84"/>
      <c r="AU43" s="84"/>
      <c r="AV43" s="84"/>
      <c r="AW43" s="84"/>
      <c r="AX43" s="83">
        <v>3</v>
      </c>
    </row>
    <row r="44" spans="1:50" x14ac:dyDescent="0.25">
      <c r="A44" s="69" t="s">
        <v>249</v>
      </c>
      <c r="B44" s="69" t="s">
        <v>348</v>
      </c>
      <c r="C44" s="70"/>
      <c r="D44" s="71"/>
      <c r="E44" s="72"/>
      <c r="F44" s="73"/>
      <c r="G44" s="70"/>
      <c r="H44" s="74"/>
      <c r="I44" s="75"/>
      <c r="J44" s="75"/>
      <c r="K44" s="36"/>
      <c r="L44" s="82"/>
      <c r="M44" s="82"/>
      <c r="N44" s="77"/>
      <c r="O44" s="84" t="s">
        <v>363</v>
      </c>
      <c r="P44" s="86">
        <v>42757.090995370374</v>
      </c>
      <c r="Q44" s="84" t="s">
        <v>395</v>
      </c>
      <c r="R44" s="84"/>
      <c r="S44" s="84"/>
      <c r="T44" s="84" t="s">
        <v>653</v>
      </c>
      <c r="U44" s="86">
        <v>42757.090995370374</v>
      </c>
      <c r="V44" s="87" t="s">
        <v>718</v>
      </c>
      <c r="W44" s="84"/>
      <c r="X44" s="84"/>
      <c r="Y44" s="90" t="s">
        <v>905</v>
      </c>
      <c r="Z44" s="84"/>
      <c r="AA44" s="84" t="b">
        <v>0</v>
      </c>
      <c r="AB44" s="84">
        <v>0</v>
      </c>
      <c r="AC44" s="90" t="s">
        <v>1065</v>
      </c>
      <c r="AD44" s="84" t="b">
        <v>0</v>
      </c>
      <c r="AE44" s="84" t="s">
        <v>1076</v>
      </c>
      <c r="AF44" s="84"/>
      <c r="AG44" s="90" t="s">
        <v>1065</v>
      </c>
      <c r="AH44" s="84" t="b">
        <v>0</v>
      </c>
      <c r="AI44" s="84">
        <v>8</v>
      </c>
      <c r="AJ44" s="90" t="s">
        <v>1018</v>
      </c>
      <c r="AK44" s="84" t="s">
        <v>1090</v>
      </c>
      <c r="AL44" s="84" t="b">
        <v>0</v>
      </c>
      <c r="AM44" s="90" t="s">
        <v>1018</v>
      </c>
      <c r="AN44" s="84">
        <v>0</v>
      </c>
      <c r="AO44" s="84">
        <v>0</v>
      </c>
      <c r="AP44" s="84"/>
      <c r="AQ44" s="84"/>
      <c r="AR44" s="84"/>
      <c r="AS44" s="84"/>
      <c r="AT44" s="84"/>
      <c r="AU44" s="84"/>
      <c r="AV44" s="84"/>
      <c r="AW44" s="84"/>
      <c r="AX44" s="83">
        <v>3</v>
      </c>
    </row>
    <row r="45" spans="1:50" x14ac:dyDescent="0.25">
      <c r="A45" s="69" t="s">
        <v>250</v>
      </c>
      <c r="B45" s="69" t="s">
        <v>250</v>
      </c>
      <c r="C45" s="70"/>
      <c r="D45" s="71"/>
      <c r="E45" s="72"/>
      <c r="F45" s="73"/>
      <c r="G45" s="70"/>
      <c r="H45" s="74"/>
      <c r="I45" s="75"/>
      <c r="J45" s="75"/>
      <c r="K45" s="36"/>
      <c r="L45" s="82"/>
      <c r="M45" s="82"/>
      <c r="N45" s="77"/>
      <c r="O45" s="84" t="s">
        <v>179</v>
      </c>
      <c r="P45" s="86">
        <v>42757.175208333334</v>
      </c>
      <c r="Q45" s="84" t="s">
        <v>396</v>
      </c>
      <c r="R45" s="87" t="s">
        <v>537</v>
      </c>
      <c r="S45" s="84" t="s">
        <v>616</v>
      </c>
      <c r="T45" s="84" t="s">
        <v>645</v>
      </c>
      <c r="U45" s="86">
        <v>42757.175208333334</v>
      </c>
      <c r="V45" s="87" t="s">
        <v>719</v>
      </c>
      <c r="W45" s="84"/>
      <c r="X45" s="84"/>
      <c r="Y45" s="90" t="s">
        <v>906</v>
      </c>
      <c r="Z45" s="84"/>
      <c r="AA45" s="84" t="b">
        <v>0</v>
      </c>
      <c r="AB45" s="84">
        <v>0</v>
      </c>
      <c r="AC45" s="90" t="s">
        <v>1065</v>
      </c>
      <c r="AD45" s="84" t="b">
        <v>0</v>
      </c>
      <c r="AE45" s="84" t="s">
        <v>1076</v>
      </c>
      <c r="AF45" s="84"/>
      <c r="AG45" s="90" t="s">
        <v>1065</v>
      </c>
      <c r="AH45" s="84" t="b">
        <v>0</v>
      </c>
      <c r="AI45" s="84">
        <v>0</v>
      </c>
      <c r="AJ45" s="90" t="s">
        <v>1065</v>
      </c>
      <c r="AK45" s="84" t="s">
        <v>1097</v>
      </c>
      <c r="AL45" s="84" t="b">
        <v>0</v>
      </c>
      <c r="AM45" s="90" t="s">
        <v>906</v>
      </c>
      <c r="AN45" s="84">
        <v>0</v>
      </c>
      <c r="AO45" s="84">
        <v>0</v>
      </c>
      <c r="AP45" s="84"/>
      <c r="AQ45" s="84"/>
      <c r="AR45" s="84"/>
      <c r="AS45" s="84"/>
      <c r="AT45" s="84"/>
      <c r="AU45" s="84"/>
      <c r="AV45" s="84"/>
      <c r="AW45" s="84"/>
      <c r="AX45" s="83">
        <v>3</v>
      </c>
    </row>
    <row r="46" spans="1:50" x14ac:dyDescent="0.25">
      <c r="A46" s="69" t="s">
        <v>250</v>
      </c>
      <c r="B46" s="69" t="s">
        <v>250</v>
      </c>
      <c r="C46" s="70"/>
      <c r="D46" s="71"/>
      <c r="E46" s="72"/>
      <c r="F46" s="73"/>
      <c r="G46" s="70"/>
      <c r="H46" s="74"/>
      <c r="I46" s="75"/>
      <c r="J46" s="75"/>
      <c r="K46" s="36"/>
      <c r="L46" s="82"/>
      <c r="M46" s="82"/>
      <c r="N46" s="77"/>
      <c r="O46" s="84" t="s">
        <v>179</v>
      </c>
      <c r="P46" s="86">
        <v>42757.176145833335</v>
      </c>
      <c r="Q46" s="84" t="s">
        <v>397</v>
      </c>
      <c r="R46" s="87" t="s">
        <v>538</v>
      </c>
      <c r="S46" s="84" t="s">
        <v>616</v>
      </c>
      <c r="T46" s="84" t="s">
        <v>645</v>
      </c>
      <c r="U46" s="86">
        <v>42757.176145833335</v>
      </c>
      <c r="V46" s="87" t="s">
        <v>720</v>
      </c>
      <c r="W46" s="84"/>
      <c r="X46" s="84"/>
      <c r="Y46" s="90" t="s">
        <v>907</v>
      </c>
      <c r="Z46" s="84"/>
      <c r="AA46" s="84" t="b">
        <v>0</v>
      </c>
      <c r="AB46" s="84">
        <v>0</v>
      </c>
      <c r="AC46" s="90" t="s">
        <v>1065</v>
      </c>
      <c r="AD46" s="84" t="b">
        <v>0</v>
      </c>
      <c r="AE46" s="84" t="s">
        <v>1076</v>
      </c>
      <c r="AF46" s="84"/>
      <c r="AG46" s="90" t="s">
        <v>1065</v>
      </c>
      <c r="AH46" s="84" t="b">
        <v>0</v>
      </c>
      <c r="AI46" s="84">
        <v>0</v>
      </c>
      <c r="AJ46" s="90" t="s">
        <v>1065</v>
      </c>
      <c r="AK46" s="84" t="s">
        <v>1097</v>
      </c>
      <c r="AL46" s="84" t="b">
        <v>0</v>
      </c>
      <c r="AM46" s="90" t="s">
        <v>907</v>
      </c>
      <c r="AN46" s="84">
        <v>0</v>
      </c>
      <c r="AO46" s="84">
        <v>0</v>
      </c>
      <c r="AP46" s="84"/>
      <c r="AQ46" s="84"/>
      <c r="AR46" s="84"/>
      <c r="AS46" s="84"/>
      <c r="AT46" s="84"/>
      <c r="AU46" s="84"/>
      <c r="AV46" s="84"/>
      <c r="AW46" s="84"/>
      <c r="AX46" s="83">
        <v>3</v>
      </c>
    </row>
    <row r="47" spans="1:50" x14ac:dyDescent="0.25">
      <c r="A47" s="69" t="s">
        <v>251</v>
      </c>
      <c r="B47" s="69" t="s">
        <v>348</v>
      </c>
      <c r="C47" s="70"/>
      <c r="D47" s="71"/>
      <c r="E47" s="72"/>
      <c r="F47" s="73"/>
      <c r="G47" s="70"/>
      <c r="H47" s="74"/>
      <c r="I47" s="75"/>
      <c r="J47" s="75"/>
      <c r="K47" s="36"/>
      <c r="L47" s="82"/>
      <c r="M47" s="82"/>
      <c r="N47" s="77"/>
      <c r="O47" s="84" t="s">
        <v>363</v>
      </c>
      <c r="P47" s="86">
        <v>42757.234918981485</v>
      </c>
      <c r="Q47" s="84" t="s">
        <v>395</v>
      </c>
      <c r="R47" s="84"/>
      <c r="S47" s="84"/>
      <c r="T47" s="84" t="s">
        <v>653</v>
      </c>
      <c r="U47" s="86">
        <v>42757.234918981485</v>
      </c>
      <c r="V47" s="87" t="s">
        <v>721</v>
      </c>
      <c r="W47" s="84"/>
      <c r="X47" s="84"/>
      <c r="Y47" s="90" t="s">
        <v>908</v>
      </c>
      <c r="Z47" s="84"/>
      <c r="AA47" s="84" t="b">
        <v>0</v>
      </c>
      <c r="AB47" s="84">
        <v>0</v>
      </c>
      <c r="AC47" s="90" t="s">
        <v>1065</v>
      </c>
      <c r="AD47" s="84" t="b">
        <v>0</v>
      </c>
      <c r="AE47" s="84" t="s">
        <v>1076</v>
      </c>
      <c r="AF47" s="84"/>
      <c r="AG47" s="90" t="s">
        <v>1065</v>
      </c>
      <c r="AH47" s="84" t="b">
        <v>0</v>
      </c>
      <c r="AI47" s="84">
        <v>8</v>
      </c>
      <c r="AJ47" s="90" t="s">
        <v>1018</v>
      </c>
      <c r="AK47" s="84" t="s">
        <v>1090</v>
      </c>
      <c r="AL47" s="84" t="b">
        <v>0</v>
      </c>
      <c r="AM47" s="90" t="s">
        <v>1018</v>
      </c>
      <c r="AN47" s="84">
        <v>0</v>
      </c>
      <c r="AO47" s="84">
        <v>0</v>
      </c>
      <c r="AP47" s="84"/>
      <c r="AQ47" s="84"/>
      <c r="AR47" s="84"/>
      <c r="AS47" s="84"/>
      <c r="AT47" s="84"/>
      <c r="AU47" s="84"/>
      <c r="AV47" s="84"/>
      <c r="AW47" s="84"/>
      <c r="AX47" s="83">
        <v>3</v>
      </c>
    </row>
    <row r="48" spans="1:50" x14ac:dyDescent="0.25">
      <c r="A48" s="69" t="s">
        <v>252</v>
      </c>
      <c r="B48" s="69" t="s">
        <v>252</v>
      </c>
      <c r="C48" s="70"/>
      <c r="D48" s="71"/>
      <c r="E48" s="72"/>
      <c r="F48" s="73"/>
      <c r="G48" s="70"/>
      <c r="H48" s="74"/>
      <c r="I48" s="75"/>
      <c r="J48" s="75"/>
      <c r="K48" s="36"/>
      <c r="L48" s="82"/>
      <c r="M48" s="82"/>
      <c r="N48" s="77"/>
      <c r="O48" s="84" t="s">
        <v>179</v>
      </c>
      <c r="P48" s="86">
        <v>42757.396099537036</v>
      </c>
      <c r="Q48" s="84" t="s">
        <v>398</v>
      </c>
      <c r="R48" s="87" t="s">
        <v>539</v>
      </c>
      <c r="S48" s="84" t="s">
        <v>617</v>
      </c>
      <c r="T48" s="84" t="s">
        <v>645</v>
      </c>
      <c r="U48" s="86">
        <v>42757.396099537036</v>
      </c>
      <c r="V48" s="87" t="s">
        <v>722</v>
      </c>
      <c r="W48" s="84"/>
      <c r="X48" s="84"/>
      <c r="Y48" s="90" t="s">
        <v>909</v>
      </c>
      <c r="Z48" s="84"/>
      <c r="AA48" s="84" t="b">
        <v>0</v>
      </c>
      <c r="AB48" s="84">
        <v>5</v>
      </c>
      <c r="AC48" s="90" t="s">
        <v>1065</v>
      </c>
      <c r="AD48" s="84" t="b">
        <v>0</v>
      </c>
      <c r="AE48" s="84" t="s">
        <v>1076</v>
      </c>
      <c r="AF48" s="84"/>
      <c r="AG48" s="90" t="s">
        <v>1065</v>
      </c>
      <c r="AH48" s="84" t="b">
        <v>0</v>
      </c>
      <c r="AI48" s="84">
        <v>0</v>
      </c>
      <c r="AJ48" s="90" t="s">
        <v>1065</v>
      </c>
      <c r="AK48" s="84" t="s">
        <v>1098</v>
      </c>
      <c r="AL48" s="84" t="b">
        <v>0</v>
      </c>
      <c r="AM48" s="90" t="s">
        <v>909</v>
      </c>
      <c r="AN48" s="84">
        <v>0</v>
      </c>
      <c r="AO48" s="84">
        <v>0</v>
      </c>
      <c r="AP48" s="84"/>
      <c r="AQ48" s="84"/>
      <c r="AR48" s="84"/>
      <c r="AS48" s="84"/>
      <c r="AT48" s="84"/>
      <c r="AU48" s="84"/>
      <c r="AV48" s="84"/>
      <c r="AW48" s="84"/>
      <c r="AX48" s="83">
        <v>3</v>
      </c>
    </row>
    <row r="49" spans="1:50" x14ac:dyDescent="0.25">
      <c r="A49" s="69" t="s">
        <v>253</v>
      </c>
      <c r="B49" s="69" t="s">
        <v>253</v>
      </c>
      <c r="C49" s="70"/>
      <c r="D49" s="71"/>
      <c r="E49" s="72"/>
      <c r="F49" s="73"/>
      <c r="G49" s="70"/>
      <c r="H49" s="74"/>
      <c r="I49" s="75"/>
      <c r="J49" s="75"/>
      <c r="K49" s="36"/>
      <c r="L49" s="82"/>
      <c r="M49" s="82"/>
      <c r="N49" s="77"/>
      <c r="O49" s="84" t="s">
        <v>179</v>
      </c>
      <c r="P49" s="86">
        <v>42757.438032407408</v>
      </c>
      <c r="Q49" s="84" t="s">
        <v>399</v>
      </c>
      <c r="R49" s="84"/>
      <c r="S49" s="84"/>
      <c r="T49" s="84" t="s">
        <v>654</v>
      </c>
      <c r="U49" s="86">
        <v>42757.438032407408</v>
      </c>
      <c r="V49" s="87" t="s">
        <v>723</v>
      </c>
      <c r="W49" s="84"/>
      <c r="X49" s="84"/>
      <c r="Y49" s="90" t="s">
        <v>910</v>
      </c>
      <c r="Z49" s="84"/>
      <c r="AA49" s="84" t="b">
        <v>0</v>
      </c>
      <c r="AB49" s="84">
        <v>1</v>
      </c>
      <c r="AC49" s="90" t="s">
        <v>1065</v>
      </c>
      <c r="AD49" s="84" t="b">
        <v>0</v>
      </c>
      <c r="AE49" s="84" t="s">
        <v>1076</v>
      </c>
      <c r="AF49" s="84"/>
      <c r="AG49" s="90" t="s">
        <v>1065</v>
      </c>
      <c r="AH49" s="84" t="b">
        <v>0</v>
      </c>
      <c r="AI49" s="84">
        <v>0</v>
      </c>
      <c r="AJ49" s="90" t="s">
        <v>1065</v>
      </c>
      <c r="AK49" s="84" t="s">
        <v>1090</v>
      </c>
      <c r="AL49" s="84" t="b">
        <v>0</v>
      </c>
      <c r="AM49" s="90" t="s">
        <v>910</v>
      </c>
      <c r="AN49" s="84">
        <v>0</v>
      </c>
      <c r="AO49" s="84">
        <v>0</v>
      </c>
      <c r="AP49" s="84"/>
      <c r="AQ49" s="84"/>
      <c r="AR49" s="84"/>
      <c r="AS49" s="84"/>
      <c r="AT49" s="84"/>
      <c r="AU49" s="84"/>
      <c r="AV49" s="84"/>
      <c r="AW49" s="84"/>
      <c r="AX49" s="83">
        <v>3</v>
      </c>
    </row>
    <row r="50" spans="1:50" x14ac:dyDescent="0.25">
      <c r="A50" s="69" t="s">
        <v>254</v>
      </c>
      <c r="B50" s="69" t="s">
        <v>254</v>
      </c>
      <c r="C50" s="70"/>
      <c r="D50" s="71"/>
      <c r="E50" s="72"/>
      <c r="F50" s="73"/>
      <c r="G50" s="70"/>
      <c r="H50" s="74"/>
      <c r="I50" s="75"/>
      <c r="J50" s="75"/>
      <c r="K50" s="36"/>
      <c r="L50" s="82"/>
      <c r="M50" s="82"/>
      <c r="N50" s="77"/>
      <c r="O50" s="84" t="s">
        <v>179</v>
      </c>
      <c r="P50" s="86">
        <v>42757.549409722225</v>
      </c>
      <c r="Q50" s="84" t="s">
        <v>400</v>
      </c>
      <c r="R50" s="84" t="s">
        <v>540</v>
      </c>
      <c r="S50" s="84" t="s">
        <v>618</v>
      </c>
      <c r="T50" s="84" t="s">
        <v>655</v>
      </c>
      <c r="U50" s="86">
        <v>42757.549409722225</v>
      </c>
      <c r="V50" s="87" t="s">
        <v>724</v>
      </c>
      <c r="W50" s="84"/>
      <c r="X50" s="84"/>
      <c r="Y50" s="90" t="s">
        <v>911</v>
      </c>
      <c r="Z50" s="84"/>
      <c r="AA50" s="84" t="b">
        <v>0</v>
      </c>
      <c r="AB50" s="84">
        <v>0</v>
      </c>
      <c r="AC50" s="90" t="s">
        <v>1065</v>
      </c>
      <c r="AD50" s="84" t="b">
        <v>0</v>
      </c>
      <c r="AE50" s="84" t="s">
        <v>1076</v>
      </c>
      <c r="AF50" s="84"/>
      <c r="AG50" s="90" t="s">
        <v>1065</v>
      </c>
      <c r="AH50" s="84" t="b">
        <v>0</v>
      </c>
      <c r="AI50" s="84">
        <v>2</v>
      </c>
      <c r="AJ50" s="90" t="s">
        <v>1065</v>
      </c>
      <c r="AK50" s="84" t="s">
        <v>1092</v>
      </c>
      <c r="AL50" s="84" t="b">
        <v>1</v>
      </c>
      <c r="AM50" s="90" t="s">
        <v>911</v>
      </c>
      <c r="AN50" s="84">
        <v>0</v>
      </c>
      <c r="AO50" s="84">
        <v>0</v>
      </c>
      <c r="AP50" s="84"/>
      <c r="AQ50" s="84"/>
      <c r="AR50" s="84"/>
      <c r="AS50" s="84"/>
      <c r="AT50" s="84"/>
      <c r="AU50" s="84"/>
      <c r="AV50" s="84"/>
      <c r="AW50" s="84"/>
      <c r="AX50" s="83">
        <v>3</v>
      </c>
    </row>
    <row r="51" spans="1:50" x14ac:dyDescent="0.25">
      <c r="A51" s="69" t="s">
        <v>255</v>
      </c>
      <c r="B51" s="69" t="s">
        <v>254</v>
      </c>
      <c r="C51" s="70"/>
      <c r="D51" s="71"/>
      <c r="E51" s="72"/>
      <c r="F51" s="73"/>
      <c r="G51" s="70"/>
      <c r="H51" s="74"/>
      <c r="I51" s="75"/>
      <c r="J51" s="75"/>
      <c r="K51" s="36"/>
      <c r="L51" s="82"/>
      <c r="M51" s="82"/>
      <c r="N51" s="77"/>
      <c r="O51" s="84" t="s">
        <v>363</v>
      </c>
      <c r="P51" s="86">
        <v>42757.562777777777</v>
      </c>
      <c r="Q51" s="84" t="s">
        <v>401</v>
      </c>
      <c r="R51" s="87" t="s">
        <v>541</v>
      </c>
      <c r="S51" s="84" t="s">
        <v>612</v>
      </c>
      <c r="T51" s="84" t="s">
        <v>656</v>
      </c>
      <c r="U51" s="86">
        <v>42757.562777777777</v>
      </c>
      <c r="V51" s="87" t="s">
        <v>725</v>
      </c>
      <c r="W51" s="84"/>
      <c r="X51" s="84"/>
      <c r="Y51" s="90" t="s">
        <v>912</v>
      </c>
      <c r="Z51" s="84"/>
      <c r="AA51" s="84" t="b">
        <v>0</v>
      </c>
      <c r="AB51" s="84">
        <v>0</v>
      </c>
      <c r="AC51" s="90" t="s">
        <v>1065</v>
      </c>
      <c r="AD51" s="84" t="b">
        <v>0</v>
      </c>
      <c r="AE51" s="84" t="s">
        <v>1076</v>
      </c>
      <c r="AF51" s="84"/>
      <c r="AG51" s="90" t="s">
        <v>1065</v>
      </c>
      <c r="AH51" s="84" t="b">
        <v>0</v>
      </c>
      <c r="AI51" s="84">
        <v>2</v>
      </c>
      <c r="AJ51" s="90" t="s">
        <v>911</v>
      </c>
      <c r="AK51" s="84" t="s">
        <v>1092</v>
      </c>
      <c r="AL51" s="84" t="b">
        <v>0</v>
      </c>
      <c r="AM51" s="90" t="s">
        <v>911</v>
      </c>
      <c r="AN51" s="84">
        <v>0</v>
      </c>
      <c r="AO51" s="84">
        <v>0</v>
      </c>
      <c r="AP51" s="84"/>
      <c r="AQ51" s="84"/>
      <c r="AR51" s="84"/>
      <c r="AS51" s="84"/>
      <c r="AT51" s="84"/>
      <c r="AU51" s="84"/>
      <c r="AV51" s="84"/>
      <c r="AW51" s="84"/>
      <c r="AX51" s="83">
        <v>3</v>
      </c>
    </row>
    <row r="52" spans="1:50" x14ac:dyDescent="0.25">
      <c r="A52" s="69" t="s">
        <v>256</v>
      </c>
      <c r="B52" s="69" t="s">
        <v>256</v>
      </c>
      <c r="C52" s="70"/>
      <c r="D52" s="71"/>
      <c r="E52" s="72"/>
      <c r="F52" s="73"/>
      <c r="G52" s="70"/>
      <c r="H52" s="74"/>
      <c r="I52" s="75"/>
      <c r="J52" s="75"/>
      <c r="K52" s="36"/>
      <c r="L52" s="82"/>
      <c r="M52" s="82"/>
      <c r="N52" s="77"/>
      <c r="O52" s="84" t="s">
        <v>179</v>
      </c>
      <c r="P52" s="86">
        <v>42757.607627314814</v>
      </c>
      <c r="Q52" s="84" t="s">
        <v>402</v>
      </c>
      <c r="R52" s="87" t="s">
        <v>542</v>
      </c>
      <c r="S52" s="84" t="s">
        <v>613</v>
      </c>
      <c r="T52" s="84"/>
      <c r="U52" s="86">
        <v>42757.607627314814</v>
      </c>
      <c r="V52" s="87" t="s">
        <v>726</v>
      </c>
      <c r="W52" s="84"/>
      <c r="X52" s="84"/>
      <c r="Y52" s="90" t="s">
        <v>913</v>
      </c>
      <c r="Z52" s="84"/>
      <c r="AA52" s="84" t="b">
        <v>0</v>
      </c>
      <c r="AB52" s="84">
        <v>0</v>
      </c>
      <c r="AC52" s="90" t="s">
        <v>1065</v>
      </c>
      <c r="AD52" s="84" t="b">
        <v>0</v>
      </c>
      <c r="AE52" s="84" t="s">
        <v>1076</v>
      </c>
      <c r="AF52" s="84"/>
      <c r="AG52" s="90" t="s">
        <v>1065</v>
      </c>
      <c r="AH52" s="84" t="b">
        <v>0</v>
      </c>
      <c r="AI52" s="84">
        <v>0</v>
      </c>
      <c r="AJ52" s="90" t="s">
        <v>1065</v>
      </c>
      <c r="AK52" s="84" t="s">
        <v>1096</v>
      </c>
      <c r="AL52" s="84" t="b">
        <v>0</v>
      </c>
      <c r="AM52" s="90" t="s">
        <v>913</v>
      </c>
      <c r="AN52" s="84">
        <v>0</v>
      </c>
      <c r="AO52" s="84">
        <v>0</v>
      </c>
      <c r="AP52" s="84"/>
      <c r="AQ52" s="84"/>
      <c r="AR52" s="84"/>
      <c r="AS52" s="84"/>
      <c r="AT52" s="84"/>
      <c r="AU52" s="84"/>
      <c r="AV52" s="84"/>
      <c r="AW52" s="84"/>
      <c r="AX52" s="83">
        <v>3</v>
      </c>
    </row>
    <row r="53" spans="1:50" x14ac:dyDescent="0.25">
      <c r="A53" s="69" t="s">
        <v>257</v>
      </c>
      <c r="B53" s="69" t="s">
        <v>257</v>
      </c>
      <c r="C53" s="70"/>
      <c r="D53" s="71"/>
      <c r="E53" s="72"/>
      <c r="F53" s="73"/>
      <c r="G53" s="70"/>
      <c r="H53" s="74"/>
      <c r="I53" s="75"/>
      <c r="J53" s="75"/>
      <c r="K53" s="36"/>
      <c r="L53" s="82"/>
      <c r="M53" s="82"/>
      <c r="N53" s="77"/>
      <c r="O53" s="84" t="s">
        <v>179</v>
      </c>
      <c r="P53" s="86">
        <v>42755.840439814812</v>
      </c>
      <c r="Q53" s="84" t="s">
        <v>403</v>
      </c>
      <c r="R53" s="87" t="s">
        <v>543</v>
      </c>
      <c r="S53" s="84" t="s">
        <v>611</v>
      </c>
      <c r="T53" s="84" t="s">
        <v>657</v>
      </c>
      <c r="U53" s="86">
        <v>42755.840439814812</v>
      </c>
      <c r="V53" s="87" t="s">
        <v>727</v>
      </c>
      <c r="W53" s="84"/>
      <c r="X53" s="84"/>
      <c r="Y53" s="90" t="s">
        <v>914</v>
      </c>
      <c r="Z53" s="84"/>
      <c r="AA53" s="84" t="b">
        <v>0</v>
      </c>
      <c r="AB53" s="84">
        <v>0</v>
      </c>
      <c r="AC53" s="90" t="s">
        <v>1065</v>
      </c>
      <c r="AD53" s="84" t="b">
        <v>0</v>
      </c>
      <c r="AE53" s="84" t="s">
        <v>1076</v>
      </c>
      <c r="AF53" s="84"/>
      <c r="AG53" s="90" t="s">
        <v>1065</v>
      </c>
      <c r="AH53" s="84" t="b">
        <v>0</v>
      </c>
      <c r="AI53" s="84">
        <v>0</v>
      </c>
      <c r="AJ53" s="90" t="s">
        <v>1065</v>
      </c>
      <c r="AK53" s="84" t="s">
        <v>1095</v>
      </c>
      <c r="AL53" s="84" t="b">
        <v>1</v>
      </c>
      <c r="AM53" s="90" t="s">
        <v>914</v>
      </c>
      <c r="AN53" s="84">
        <v>0</v>
      </c>
      <c r="AO53" s="84">
        <v>0</v>
      </c>
      <c r="AP53" s="84"/>
      <c r="AQ53" s="84"/>
      <c r="AR53" s="84"/>
      <c r="AS53" s="84"/>
      <c r="AT53" s="84"/>
      <c r="AU53" s="84"/>
      <c r="AV53" s="84"/>
      <c r="AW53" s="84"/>
      <c r="AX53" s="83">
        <v>3</v>
      </c>
    </row>
    <row r="54" spans="1:50" x14ac:dyDescent="0.25">
      <c r="A54" s="69" t="s">
        <v>257</v>
      </c>
      <c r="B54" s="69" t="s">
        <v>257</v>
      </c>
      <c r="C54" s="70"/>
      <c r="D54" s="71"/>
      <c r="E54" s="72"/>
      <c r="F54" s="73"/>
      <c r="G54" s="70"/>
      <c r="H54" s="74"/>
      <c r="I54" s="75"/>
      <c r="J54" s="75"/>
      <c r="K54" s="36"/>
      <c r="L54" s="82"/>
      <c r="M54" s="82"/>
      <c r="N54" s="77"/>
      <c r="O54" s="84" t="s">
        <v>179</v>
      </c>
      <c r="P54" s="86">
        <v>42757.71199074074</v>
      </c>
      <c r="Q54" s="84" t="s">
        <v>404</v>
      </c>
      <c r="R54" s="87" t="s">
        <v>544</v>
      </c>
      <c r="S54" s="84" t="s">
        <v>611</v>
      </c>
      <c r="T54" s="84" t="s">
        <v>657</v>
      </c>
      <c r="U54" s="86">
        <v>42757.71199074074</v>
      </c>
      <c r="V54" s="87" t="s">
        <v>728</v>
      </c>
      <c r="W54" s="84"/>
      <c r="X54" s="84"/>
      <c r="Y54" s="90" t="s">
        <v>915</v>
      </c>
      <c r="Z54" s="84"/>
      <c r="AA54" s="84" t="b">
        <v>0</v>
      </c>
      <c r="AB54" s="84">
        <v>0</v>
      </c>
      <c r="AC54" s="90" t="s">
        <v>1065</v>
      </c>
      <c r="AD54" s="84" t="b">
        <v>0</v>
      </c>
      <c r="AE54" s="84" t="s">
        <v>1076</v>
      </c>
      <c r="AF54" s="84"/>
      <c r="AG54" s="90" t="s">
        <v>1065</v>
      </c>
      <c r="AH54" s="84" t="b">
        <v>0</v>
      </c>
      <c r="AI54" s="84">
        <v>0</v>
      </c>
      <c r="AJ54" s="90" t="s">
        <v>1065</v>
      </c>
      <c r="AK54" s="84" t="s">
        <v>1095</v>
      </c>
      <c r="AL54" s="84" t="b">
        <v>1</v>
      </c>
      <c r="AM54" s="90" t="s">
        <v>915</v>
      </c>
      <c r="AN54" s="84">
        <v>0</v>
      </c>
      <c r="AO54" s="84">
        <v>0</v>
      </c>
      <c r="AP54" s="84"/>
      <c r="AQ54" s="84"/>
      <c r="AR54" s="84"/>
      <c r="AS54" s="84"/>
      <c r="AT54" s="84"/>
      <c r="AU54" s="84"/>
      <c r="AV54" s="84"/>
      <c r="AW54" s="84"/>
      <c r="AX54" s="83">
        <v>3</v>
      </c>
    </row>
    <row r="55" spans="1:50" x14ac:dyDescent="0.25">
      <c r="A55" s="69" t="s">
        <v>258</v>
      </c>
      <c r="B55" s="69" t="s">
        <v>258</v>
      </c>
      <c r="C55" s="70"/>
      <c r="D55" s="71"/>
      <c r="E55" s="72"/>
      <c r="F55" s="73"/>
      <c r="G55" s="70"/>
      <c r="H55" s="74"/>
      <c r="I55" s="75"/>
      <c r="J55" s="75"/>
      <c r="K55" s="36"/>
      <c r="L55" s="82"/>
      <c r="M55" s="82"/>
      <c r="N55" s="77"/>
      <c r="O55" s="84" t="s">
        <v>179</v>
      </c>
      <c r="P55" s="86">
        <v>42753.913738425923</v>
      </c>
      <c r="Q55" s="84" t="s">
        <v>405</v>
      </c>
      <c r="R55" s="87" t="s">
        <v>545</v>
      </c>
      <c r="S55" s="84" t="s">
        <v>612</v>
      </c>
      <c r="T55" s="84" t="s">
        <v>645</v>
      </c>
      <c r="U55" s="86">
        <v>42753.913738425923</v>
      </c>
      <c r="V55" s="87" t="s">
        <v>729</v>
      </c>
      <c r="W55" s="84"/>
      <c r="X55" s="84"/>
      <c r="Y55" s="90" t="s">
        <v>916</v>
      </c>
      <c r="Z55" s="84"/>
      <c r="AA55" s="84" t="b">
        <v>0</v>
      </c>
      <c r="AB55" s="84">
        <v>0</v>
      </c>
      <c r="AC55" s="90" t="s">
        <v>1065</v>
      </c>
      <c r="AD55" s="84" t="b">
        <v>0</v>
      </c>
      <c r="AE55" s="84" t="s">
        <v>1076</v>
      </c>
      <c r="AF55" s="84"/>
      <c r="AG55" s="90" t="s">
        <v>1065</v>
      </c>
      <c r="AH55" s="84" t="b">
        <v>0</v>
      </c>
      <c r="AI55" s="84">
        <v>0</v>
      </c>
      <c r="AJ55" s="90" t="s">
        <v>1065</v>
      </c>
      <c r="AK55" s="84" t="s">
        <v>1092</v>
      </c>
      <c r="AL55" s="84" t="b">
        <v>0</v>
      </c>
      <c r="AM55" s="90" t="s">
        <v>916</v>
      </c>
      <c r="AN55" s="84">
        <v>0</v>
      </c>
      <c r="AO55" s="84">
        <v>0</v>
      </c>
      <c r="AP55" s="84"/>
      <c r="AQ55" s="84"/>
      <c r="AR55" s="84"/>
      <c r="AS55" s="84"/>
      <c r="AT55" s="84"/>
      <c r="AU55" s="84"/>
      <c r="AV55" s="84"/>
      <c r="AW55" s="84"/>
      <c r="AX55" s="83">
        <v>3</v>
      </c>
    </row>
    <row r="56" spans="1:50" x14ac:dyDescent="0.25">
      <c r="A56" s="69" t="s">
        <v>258</v>
      </c>
      <c r="B56" s="69" t="s">
        <v>258</v>
      </c>
      <c r="C56" s="70"/>
      <c r="D56" s="71"/>
      <c r="E56" s="72"/>
      <c r="F56" s="73"/>
      <c r="G56" s="70"/>
      <c r="H56" s="74"/>
      <c r="I56" s="75"/>
      <c r="J56" s="75"/>
      <c r="K56" s="36"/>
      <c r="L56" s="82"/>
      <c r="M56" s="82"/>
      <c r="N56" s="77"/>
      <c r="O56" s="84" t="s">
        <v>179</v>
      </c>
      <c r="P56" s="86">
        <v>42754.670034722221</v>
      </c>
      <c r="Q56" s="84" t="s">
        <v>406</v>
      </c>
      <c r="R56" s="87" t="s">
        <v>546</v>
      </c>
      <c r="S56" s="84" t="s">
        <v>612</v>
      </c>
      <c r="T56" s="84" t="s">
        <v>645</v>
      </c>
      <c r="U56" s="86">
        <v>42754.670034722221</v>
      </c>
      <c r="V56" s="87" t="s">
        <v>730</v>
      </c>
      <c r="W56" s="84"/>
      <c r="X56" s="84"/>
      <c r="Y56" s="90" t="s">
        <v>917</v>
      </c>
      <c r="Z56" s="84"/>
      <c r="AA56" s="84" t="b">
        <v>0</v>
      </c>
      <c r="AB56" s="84">
        <v>0</v>
      </c>
      <c r="AC56" s="90" t="s">
        <v>1065</v>
      </c>
      <c r="AD56" s="84" t="b">
        <v>0</v>
      </c>
      <c r="AE56" s="84" t="s">
        <v>1076</v>
      </c>
      <c r="AF56" s="84"/>
      <c r="AG56" s="90" t="s">
        <v>1065</v>
      </c>
      <c r="AH56" s="84" t="b">
        <v>0</v>
      </c>
      <c r="AI56" s="84">
        <v>0</v>
      </c>
      <c r="AJ56" s="90" t="s">
        <v>1065</v>
      </c>
      <c r="AK56" s="84" t="s">
        <v>1092</v>
      </c>
      <c r="AL56" s="84" t="b">
        <v>0</v>
      </c>
      <c r="AM56" s="90" t="s">
        <v>917</v>
      </c>
      <c r="AN56" s="84">
        <v>0</v>
      </c>
      <c r="AO56" s="84">
        <v>0</v>
      </c>
      <c r="AP56" s="84"/>
      <c r="AQ56" s="84"/>
      <c r="AR56" s="84"/>
      <c r="AS56" s="84"/>
      <c r="AT56" s="84"/>
      <c r="AU56" s="84"/>
      <c r="AV56" s="84"/>
      <c r="AW56" s="84"/>
      <c r="AX56" s="83">
        <v>3</v>
      </c>
    </row>
    <row r="57" spans="1:50" x14ac:dyDescent="0.25">
      <c r="A57" s="69" t="s">
        <v>258</v>
      </c>
      <c r="B57" s="69" t="s">
        <v>258</v>
      </c>
      <c r="C57" s="70"/>
      <c r="D57" s="71"/>
      <c r="E57" s="72"/>
      <c r="F57" s="73"/>
      <c r="G57" s="70"/>
      <c r="H57" s="74"/>
      <c r="I57" s="75"/>
      <c r="J57" s="75"/>
      <c r="K57" s="36"/>
      <c r="L57" s="82"/>
      <c r="M57" s="82"/>
      <c r="N57" s="77"/>
      <c r="O57" s="84" t="s">
        <v>179</v>
      </c>
      <c r="P57" s="86">
        <v>42755.122418981482</v>
      </c>
      <c r="Q57" s="84" t="s">
        <v>407</v>
      </c>
      <c r="R57" s="87" t="s">
        <v>547</v>
      </c>
      <c r="S57" s="84" t="s">
        <v>612</v>
      </c>
      <c r="T57" s="84" t="s">
        <v>645</v>
      </c>
      <c r="U57" s="86">
        <v>42755.122418981482</v>
      </c>
      <c r="V57" s="87" t="s">
        <v>731</v>
      </c>
      <c r="W57" s="84"/>
      <c r="X57" s="84"/>
      <c r="Y57" s="90" t="s">
        <v>918</v>
      </c>
      <c r="Z57" s="84"/>
      <c r="AA57" s="84" t="b">
        <v>0</v>
      </c>
      <c r="AB57" s="84">
        <v>0</v>
      </c>
      <c r="AC57" s="90" t="s">
        <v>1065</v>
      </c>
      <c r="AD57" s="84" t="b">
        <v>0</v>
      </c>
      <c r="AE57" s="84" t="s">
        <v>1076</v>
      </c>
      <c r="AF57" s="84"/>
      <c r="AG57" s="90" t="s">
        <v>1065</v>
      </c>
      <c r="AH57" s="84" t="b">
        <v>0</v>
      </c>
      <c r="AI57" s="84">
        <v>0</v>
      </c>
      <c r="AJ57" s="90" t="s">
        <v>1065</v>
      </c>
      <c r="AK57" s="84" t="s">
        <v>1092</v>
      </c>
      <c r="AL57" s="84" t="b">
        <v>0</v>
      </c>
      <c r="AM57" s="90" t="s">
        <v>918</v>
      </c>
      <c r="AN57" s="84">
        <v>0</v>
      </c>
      <c r="AO57" s="84">
        <v>0</v>
      </c>
      <c r="AP57" s="84"/>
      <c r="AQ57" s="84"/>
      <c r="AR57" s="84"/>
      <c r="AS57" s="84"/>
      <c r="AT57" s="84"/>
      <c r="AU57" s="84"/>
      <c r="AV57" s="84"/>
      <c r="AW57" s="84"/>
      <c r="AX57" s="83">
        <v>3</v>
      </c>
    </row>
    <row r="58" spans="1:50" x14ac:dyDescent="0.25">
      <c r="A58" s="69" t="s">
        <v>258</v>
      </c>
      <c r="B58" s="69" t="s">
        <v>258</v>
      </c>
      <c r="C58" s="70"/>
      <c r="D58" s="71"/>
      <c r="E58" s="72"/>
      <c r="F58" s="73"/>
      <c r="G58" s="70"/>
      <c r="H58" s="74"/>
      <c r="I58" s="75"/>
      <c r="J58" s="75"/>
      <c r="K58" s="36"/>
      <c r="L58" s="82"/>
      <c r="M58" s="82"/>
      <c r="N58" s="77"/>
      <c r="O58" s="84" t="s">
        <v>179</v>
      </c>
      <c r="P58" s="86">
        <v>42756.634629629632</v>
      </c>
      <c r="Q58" s="84" t="s">
        <v>408</v>
      </c>
      <c r="R58" s="87" t="s">
        <v>548</v>
      </c>
      <c r="S58" s="84" t="s">
        <v>612</v>
      </c>
      <c r="T58" s="84" t="s">
        <v>645</v>
      </c>
      <c r="U58" s="86">
        <v>42756.634629629632</v>
      </c>
      <c r="V58" s="87" t="s">
        <v>732</v>
      </c>
      <c r="W58" s="84"/>
      <c r="X58" s="84"/>
      <c r="Y58" s="90" t="s">
        <v>919</v>
      </c>
      <c r="Z58" s="84"/>
      <c r="AA58" s="84" t="b">
        <v>0</v>
      </c>
      <c r="AB58" s="84">
        <v>0</v>
      </c>
      <c r="AC58" s="90" t="s">
        <v>1065</v>
      </c>
      <c r="AD58" s="84" t="b">
        <v>0</v>
      </c>
      <c r="AE58" s="84" t="s">
        <v>1076</v>
      </c>
      <c r="AF58" s="84"/>
      <c r="AG58" s="90" t="s">
        <v>1065</v>
      </c>
      <c r="AH58" s="84" t="b">
        <v>0</v>
      </c>
      <c r="AI58" s="84">
        <v>0</v>
      </c>
      <c r="AJ58" s="90" t="s">
        <v>1065</v>
      </c>
      <c r="AK58" s="84" t="s">
        <v>1092</v>
      </c>
      <c r="AL58" s="84" t="b">
        <v>0</v>
      </c>
      <c r="AM58" s="90" t="s">
        <v>919</v>
      </c>
      <c r="AN58" s="84">
        <v>0</v>
      </c>
      <c r="AO58" s="84">
        <v>0</v>
      </c>
      <c r="AP58" s="84"/>
      <c r="AQ58" s="84"/>
      <c r="AR58" s="84"/>
      <c r="AS58" s="84"/>
      <c r="AT58" s="84"/>
      <c r="AU58" s="84"/>
      <c r="AV58" s="84"/>
      <c r="AW58" s="84"/>
      <c r="AX58" s="83">
        <v>3</v>
      </c>
    </row>
    <row r="59" spans="1:50" x14ac:dyDescent="0.25">
      <c r="A59" s="69" t="s">
        <v>258</v>
      </c>
      <c r="B59" s="69" t="s">
        <v>258</v>
      </c>
      <c r="C59" s="70"/>
      <c r="D59" s="71"/>
      <c r="E59" s="72"/>
      <c r="F59" s="73"/>
      <c r="G59" s="70"/>
      <c r="H59" s="74"/>
      <c r="I59" s="75"/>
      <c r="J59" s="75"/>
      <c r="K59" s="36"/>
      <c r="L59" s="82"/>
      <c r="M59" s="82"/>
      <c r="N59" s="77"/>
      <c r="O59" s="84" t="s">
        <v>179</v>
      </c>
      <c r="P59" s="86">
        <v>42756.748449074075</v>
      </c>
      <c r="Q59" s="84" t="s">
        <v>409</v>
      </c>
      <c r="R59" s="87" t="s">
        <v>549</v>
      </c>
      <c r="S59" s="84" t="s">
        <v>612</v>
      </c>
      <c r="T59" s="84" t="s">
        <v>645</v>
      </c>
      <c r="U59" s="86">
        <v>42756.748449074075</v>
      </c>
      <c r="V59" s="87" t="s">
        <v>733</v>
      </c>
      <c r="W59" s="84"/>
      <c r="X59" s="84"/>
      <c r="Y59" s="90" t="s">
        <v>920</v>
      </c>
      <c r="Z59" s="84"/>
      <c r="AA59" s="84" t="b">
        <v>0</v>
      </c>
      <c r="AB59" s="84">
        <v>0</v>
      </c>
      <c r="AC59" s="90" t="s">
        <v>1065</v>
      </c>
      <c r="AD59" s="84" t="b">
        <v>0</v>
      </c>
      <c r="AE59" s="84" t="s">
        <v>1076</v>
      </c>
      <c r="AF59" s="84"/>
      <c r="AG59" s="90" t="s">
        <v>1065</v>
      </c>
      <c r="AH59" s="84" t="b">
        <v>0</v>
      </c>
      <c r="AI59" s="84">
        <v>0</v>
      </c>
      <c r="AJ59" s="90" t="s">
        <v>1065</v>
      </c>
      <c r="AK59" s="84" t="s">
        <v>1092</v>
      </c>
      <c r="AL59" s="84" t="b">
        <v>0</v>
      </c>
      <c r="AM59" s="90" t="s">
        <v>920</v>
      </c>
      <c r="AN59" s="84">
        <v>0</v>
      </c>
      <c r="AO59" s="84">
        <v>0</v>
      </c>
      <c r="AP59" s="84"/>
      <c r="AQ59" s="84"/>
      <c r="AR59" s="84"/>
      <c r="AS59" s="84"/>
      <c r="AT59" s="84"/>
      <c r="AU59" s="84"/>
      <c r="AV59" s="84"/>
      <c r="AW59" s="84"/>
      <c r="AX59" s="83">
        <v>3</v>
      </c>
    </row>
    <row r="60" spans="1:50" x14ac:dyDescent="0.25">
      <c r="A60" s="69" t="s">
        <v>258</v>
      </c>
      <c r="B60" s="69" t="s">
        <v>258</v>
      </c>
      <c r="C60" s="70"/>
      <c r="D60" s="71"/>
      <c r="E60" s="72"/>
      <c r="F60" s="73"/>
      <c r="G60" s="70"/>
      <c r="H60" s="74"/>
      <c r="I60" s="75"/>
      <c r="J60" s="75"/>
      <c r="K60" s="36"/>
      <c r="L60" s="82"/>
      <c r="M60" s="82"/>
      <c r="N60" s="77"/>
      <c r="O60" s="84" t="s">
        <v>179</v>
      </c>
      <c r="P60" s="86">
        <v>42757.663993055554</v>
      </c>
      <c r="Q60" s="84" t="s">
        <v>410</v>
      </c>
      <c r="R60" s="87" t="s">
        <v>550</v>
      </c>
      <c r="S60" s="84" t="s">
        <v>612</v>
      </c>
      <c r="T60" s="84" t="s">
        <v>645</v>
      </c>
      <c r="U60" s="86">
        <v>42757.663993055554</v>
      </c>
      <c r="V60" s="87" t="s">
        <v>734</v>
      </c>
      <c r="W60" s="84"/>
      <c r="X60" s="84"/>
      <c r="Y60" s="90" t="s">
        <v>921</v>
      </c>
      <c r="Z60" s="84"/>
      <c r="AA60" s="84" t="b">
        <v>0</v>
      </c>
      <c r="AB60" s="84">
        <v>0</v>
      </c>
      <c r="AC60" s="90" t="s">
        <v>1065</v>
      </c>
      <c r="AD60" s="84" t="b">
        <v>0</v>
      </c>
      <c r="AE60" s="84" t="s">
        <v>1076</v>
      </c>
      <c r="AF60" s="84"/>
      <c r="AG60" s="90" t="s">
        <v>1065</v>
      </c>
      <c r="AH60" s="84" t="b">
        <v>0</v>
      </c>
      <c r="AI60" s="84">
        <v>0</v>
      </c>
      <c r="AJ60" s="90" t="s">
        <v>1065</v>
      </c>
      <c r="AK60" s="84" t="s">
        <v>1092</v>
      </c>
      <c r="AL60" s="84" t="b">
        <v>0</v>
      </c>
      <c r="AM60" s="90" t="s">
        <v>921</v>
      </c>
      <c r="AN60" s="84">
        <v>0</v>
      </c>
      <c r="AO60" s="84">
        <v>0</v>
      </c>
      <c r="AP60" s="84"/>
      <c r="AQ60" s="84"/>
      <c r="AR60" s="84"/>
      <c r="AS60" s="84"/>
      <c r="AT60" s="84"/>
      <c r="AU60" s="84"/>
      <c r="AV60" s="84"/>
      <c r="AW60" s="84"/>
      <c r="AX60" s="83">
        <v>3</v>
      </c>
    </row>
    <row r="61" spans="1:50" x14ac:dyDescent="0.25">
      <c r="A61" s="69" t="s">
        <v>258</v>
      </c>
      <c r="B61" s="69" t="s">
        <v>258</v>
      </c>
      <c r="C61" s="70"/>
      <c r="D61" s="71"/>
      <c r="E61" s="72"/>
      <c r="F61" s="73"/>
      <c r="G61" s="70"/>
      <c r="H61" s="74"/>
      <c r="I61" s="75"/>
      <c r="J61" s="75"/>
      <c r="K61" s="36"/>
      <c r="L61" s="82"/>
      <c r="M61" s="82"/>
      <c r="N61" s="77"/>
      <c r="O61" s="84" t="s">
        <v>179</v>
      </c>
      <c r="P61" s="86">
        <v>42757.744826388887</v>
      </c>
      <c r="Q61" s="84" t="s">
        <v>411</v>
      </c>
      <c r="R61" s="87" t="s">
        <v>551</v>
      </c>
      <c r="S61" s="84" t="s">
        <v>612</v>
      </c>
      <c r="T61" s="84" t="s">
        <v>645</v>
      </c>
      <c r="U61" s="86">
        <v>42757.744826388887</v>
      </c>
      <c r="V61" s="87" t="s">
        <v>735</v>
      </c>
      <c r="W61" s="84"/>
      <c r="X61" s="84"/>
      <c r="Y61" s="90" t="s">
        <v>922</v>
      </c>
      <c r="Z61" s="84"/>
      <c r="AA61" s="84" t="b">
        <v>0</v>
      </c>
      <c r="AB61" s="84">
        <v>0</v>
      </c>
      <c r="AC61" s="90" t="s">
        <v>1065</v>
      </c>
      <c r="AD61" s="84" t="b">
        <v>0</v>
      </c>
      <c r="AE61" s="84" t="s">
        <v>1076</v>
      </c>
      <c r="AF61" s="84"/>
      <c r="AG61" s="90" t="s">
        <v>1065</v>
      </c>
      <c r="AH61" s="84" t="b">
        <v>0</v>
      </c>
      <c r="AI61" s="84">
        <v>0</v>
      </c>
      <c r="AJ61" s="90" t="s">
        <v>1065</v>
      </c>
      <c r="AK61" s="84" t="s">
        <v>1092</v>
      </c>
      <c r="AL61" s="84" t="b">
        <v>0</v>
      </c>
      <c r="AM61" s="90" t="s">
        <v>922</v>
      </c>
      <c r="AN61" s="84">
        <v>0</v>
      </c>
      <c r="AO61" s="84">
        <v>0</v>
      </c>
      <c r="AP61" s="84"/>
      <c r="AQ61" s="84"/>
      <c r="AR61" s="84"/>
      <c r="AS61" s="84"/>
      <c r="AT61" s="84"/>
      <c r="AU61" s="84"/>
      <c r="AV61" s="84"/>
      <c r="AW61" s="84"/>
      <c r="AX61" s="83">
        <v>3</v>
      </c>
    </row>
    <row r="62" spans="1:50" x14ac:dyDescent="0.25">
      <c r="A62" s="69" t="s">
        <v>259</v>
      </c>
      <c r="B62" s="69" t="s">
        <v>259</v>
      </c>
      <c r="C62" s="70"/>
      <c r="D62" s="71"/>
      <c r="E62" s="72"/>
      <c r="F62" s="73"/>
      <c r="G62" s="70"/>
      <c r="H62" s="74"/>
      <c r="I62" s="75"/>
      <c r="J62" s="75"/>
      <c r="K62" s="36"/>
      <c r="L62" s="82"/>
      <c r="M62" s="82"/>
      <c r="N62" s="77"/>
      <c r="O62" s="84" t="s">
        <v>179</v>
      </c>
      <c r="P62" s="86">
        <v>42755.824571759258</v>
      </c>
      <c r="Q62" s="84" t="s">
        <v>412</v>
      </c>
      <c r="R62" s="87" t="s">
        <v>552</v>
      </c>
      <c r="S62" s="84" t="s">
        <v>611</v>
      </c>
      <c r="T62" s="84" t="s">
        <v>650</v>
      </c>
      <c r="U62" s="86">
        <v>42755.824571759258</v>
      </c>
      <c r="V62" s="87" t="s">
        <v>736</v>
      </c>
      <c r="W62" s="84"/>
      <c r="X62" s="84"/>
      <c r="Y62" s="90" t="s">
        <v>923</v>
      </c>
      <c r="Z62" s="84"/>
      <c r="AA62" s="84" t="b">
        <v>0</v>
      </c>
      <c r="AB62" s="84">
        <v>8</v>
      </c>
      <c r="AC62" s="90" t="s">
        <v>1065</v>
      </c>
      <c r="AD62" s="84" t="b">
        <v>0</v>
      </c>
      <c r="AE62" s="84" t="s">
        <v>1076</v>
      </c>
      <c r="AF62" s="84"/>
      <c r="AG62" s="90" t="s">
        <v>1065</v>
      </c>
      <c r="AH62" s="84" t="b">
        <v>0</v>
      </c>
      <c r="AI62" s="84">
        <v>3</v>
      </c>
      <c r="AJ62" s="90" t="s">
        <v>1065</v>
      </c>
      <c r="AK62" s="84" t="s">
        <v>1089</v>
      </c>
      <c r="AL62" s="84" t="b">
        <v>1</v>
      </c>
      <c r="AM62" s="90" t="s">
        <v>923</v>
      </c>
      <c r="AN62" s="84">
        <v>0</v>
      </c>
      <c r="AO62" s="84">
        <v>0</v>
      </c>
      <c r="AP62" s="84"/>
      <c r="AQ62" s="84"/>
      <c r="AR62" s="84"/>
      <c r="AS62" s="84"/>
      <c r="AT62" s="84"/>
      <c r="AU62" s="84"/>
      <c r="AV62" s="84"/>
      <c r="AW62" s="84"/>
      <c r="AX62" s="83">
        <v>3</v>
      </c>
    </row>
    <row r="63" spans="1:50" x14ac:dyDescent="0.25">
      <c r="A63" s="69" t="s">
        <v>260</v>
      </c>
      <c r="B63" s="69" t="s">
        <v>259</v>
      </c>
      <c r="C63" s="70"/>
      <c r="D63" s="71"/>
      <c r="E63" s="72"/>
      <c r="F63" s="73"/>
      <c r="G63" s="70"/>
      <c r="H63" s="74"/>
      <c r="I63" s="75"/>
      <c r="J63" s="75"/>
      <c r="K63" s="36"/>
      <c r="L63" s="82"/>
      <c r="M63" s="82"/>
      <c r="N63" s="77"/>
      <c r="O63" s="84" t="s">
        <v>363</v>
      </c>
      <c r="P63" s="86">
        <v>42758.005891203706</v>
      </c>
      <c r="Q63" s="84" t="s">
        <v>387</v>
      </c>
      <c r="R63" s="84"/>
      <c r="S63" s="84"/>
      <c r="T63" s="84" t="s">
        <v>650</v>
      </c>
      <c r="U63" s="86">
        <v>42758.005891203706</v>
      </c>
      <c r="V63" s="87" t="s">
        <v>737</v>
      </c>
      <c r="W63" s="84"/>
      <c r="X63" s="84"/>
      <c r="Y63" s="90" t="s">
        <v>924</v>
      </c>
      <c r="Z63" s="84"/>
      <c r="AA63" s="84" t="b">
        <v>0</v>
      </c>
      <c r="AB63" s="84">
        <v>0</v>
      </c>
      <c r="AC63" s="90" t="s">
        <v>1065</v>
      </c>
      <c r="AD63" s="84" t="b">
        <v>0</v>
      </c>
      <c r="AE63" s="84" t="s">
        <v>1076</v>
      </c>
      <c r="AF63" s="84"/>
      <c r="AG63" s="90" t="s">
        <v>1065</v>
      </c>
      <c r="AH63" s="84" t="b">
        <v>0</v>
      </c>
      <c r="AI63" s="84">
        <v>3</v>
      </c>
      <c r="AJ63" s="90" t="s">
        <v>923</v>
      </c>
      <c r="AK63" s="84" t="s">
        <v>1094</v>
      </c>
      <c r="AL63" s="84" t="b">
        <v>0</v>
      </c>
      <c r="AM63" s="90" t="s">
        <v>923</v>
      </c>
      <c r="AN63" s="84">
        <v>0</v>
      </c>
      <c r="AO63" s="84">
        <v>0</v>
      </c>
      <c r="AP63" s="84"/>
      <c r="AQ63" s="84"/>
      <c r="AR63" s="84"/>
      <c r="AS63" s="84"/>
      <c r="AT63" s="84"/>
      <c r="AU63" s="84"/>
      <c r="AV63" s="84"/>
      <c r="AW63" s="84"/>
      <c r="AX63" s="83">
        <v>3</v>
      </c>
    </row>
    <row r="64" spans="1:50" x14ac:dyDescent="0.25">
      <c r="A64" s="69" t="s">
        <v>261</v>
      </c>
      <c r="B64" s="69" t="s">
        <v>266</v>
      </c>
      <c r="C64" s="70"/>
      <c r="D64" s="71"/>
      <c r="E64" s="72"/>
      <c r="F64" s="73"/>
      <c r="G64" s="70"/>
      <c r="H64" s="74"/>
      <c r="I64" s="75"/>
      <c r="J64" s="75"/>
      <c r="K64" s="36"/>
      <c r="L64" s="82"/>
      <c r="M64" s="82"/>
      <c r="N64" s="77"/>
      <c r="O64" s="84" t="s">
        <v>363</v>
      </c>
      <c r="P64" s="86">
        <v>42758.26116898148</v>
      </c>
      <c r="Q64" s="84" t="s">
        <v>413</v>
      </c>
      <c r="R64" s="87" t="s">
        <v>553</v>
      </c>
      <c r="S64" s="84" t="s">
        <v>619</v>
      </c>
      <c r="T64" s="84" t="s">
        <v>658</v>
      </c>
      <c r="U64" s="86">
        <v>42758.26116898148</v>
      </c>
      <c r="V64" s="87" t="s">
        <v>738</v>
      </c>
      <c r="W64" s="84"/>
      <c r="X64" s="84"/>
      <c r="Y64" s="90" t="s">
        <v>925</v>
      </c>
      <c r="Z64" s="84"/>
      <c r="AA64" s="84" t="b">
        <v>0</v>
      </c>
      <c r="AB64" s="84">
        <v>0</v>
      </c>
      <c r="AC64" s="90" t="s">
        <v>1065</v>
      </c>
      <c r="AD64" s="84" t="b">
        <v>0</v>
      </c>
      <c r="AE64" s="84" t="s">
        <v>1076</v>
      </c>
      <c r="AF64" s="84"/>
      <c r="AG64" s="90" t="s">
        <v>1065</v>
      </c>
      <c r="AH64" s="84" t="b">
        <v>0</v>
      </c>
      <c r="AI64" s="84">
        <v>5</v>
      </c>
      <c r="AJ64" s="90" t="s">
        <v>932</v>
      </c>
      <c r="AK64" s="84" t="s">
        <v>1099</v>
      </c>
      <c r="AL64" s="84" t="b">
        <v>0</v>
      </c>
      <c r="AM64" s="90" t="s">
        <v>932</v>
      </c>
      <c r="AN64" s="84">
        <v>0</v>
      </c>
      <c r="AO64" s="84">
        <v>0</v>
      </c>
      <c r="AP64" s="84"/>
      <c r="AQ64" s="84"/>
      <c r="AR64" s="84"/>
      <c r="AS64" s="84"/>
      <c r="AT64" s="84"/>
      <c r="AU64" s="84"/>
      <c r="AV64" s="84"/>
      <c r="AW64" s="84"/>
      <c r="AX64" s="83">
        <v>3</v>
      </c>
    </row>
    <row r="65" spans="1:50" x14ac:dyDescent="0.25">
      <c r="A65" s="69" t="s">
        <v>262</v>
      </c>
      <c r="B65" s="69" t="s">
        <v>266</v>
      </c>
      <c r="C65" s="70"/>
      <c r="D65" s="71"/>
      <c r="E65" s="72"/>
      <c r="F65" s="73"/>
      <c r="G65" s="70"/>
      <c r="H65" s="74"/>
      <c r="I65" s="75"/>
      <c r="J65" s="75"/>
      <c r="K65" s="36"/>
      <c r="L65" s="82"/>
      <c r="M65" s="82"/>
      <c r="N65" s="77"/>
      <c r="O65" s="84" t="s">
        <v>363</v>
      </c>
      <c r="P65" s="86">
        <v>42758.261643518519</v>
      </c>
      <c r="Q65" s="84" t="s">
        <v>413</v>
      </c>
      <c r="R65" s="87" t="s">
        <v>553</v>
      </c>
      <c r="S65" s="84" t="s">
        <v>619</v>
      </c>
      <c r="T65" s="84" t="s">
        <v>658</v>
      </c>
      <c r="U65" s="86">
        <v>42758.261643518519</v>
      </c>
      <c r="V65" s="87" t="s">
        <v>739</v>
      </c>
      <c r="W65" s="84"/>
      <c r="X65" s="84"/>
      <c r="Y65" s="90" t="s">
        <v>926</v>
      </c>
      <c r="Z65" s="84"/>
      <c r="AA65" s="84" t="b">
        <v>0</v>
      </c>
      <c r="AB65" s="84">
        <v>0</v>
      </c>
      <c r="AC65" s="90" t="s">
        <v>1065</v>
      </c>
      <c r="AD65" s="84" t="b">
        <v>0</v>
      </c>
      <c r="AE65" s="84" t="s">
        <v>1076</v>
      </c>
      <c r="AF65" s="84"/>
      <c r="AG65" s="90" t="s">
        <v>1065</v>
      </c>
      <c r="AH65" s="84" t="b">
        <v>0</v>
      </c>
      <c r="AI65" s="84">
        <v>5</v>
      </c>
      <c r="AJ65" s="90" t="s">
        <v>932</v>
      </c>
      <c r="AK65" s="84" t="s">
        <v>1099</v>
      </c>
      <c r="AL65" s="84" t="b">
        <v>0</v>
      </c>
      <c r="AM65" s="90" t="s">
        <v>932</v>
      </c>
      <c r="AN65" s="84">
        <v>0</v>
      </c>
      <c r="AO65" s="84">
        <v>0</v>
      </c>
      <c r="AP65" s="84"/>
      <c r="AQ65" s="84"/>
      <c r="AR65" s="84"/>
      <c r="AS65" s="84"/>
      <c r="AT65" s="84"/>
      <c r="AU65" s="84"/>
      <c r="AV65" s="84"/>
      <c r="AW65" s="84"/>
      <c r="AX65" s="83">
        <v>3</v>
      </c>
    </row>
    <row r="66" spans="1:50" x14ac:dyDescent="0.25">
      <c r="A66" s="69" t="s">
        <v>263</v>
      </c>
      <c r="B66" s="69" t="s">
        <v>266</v>
      </c>
      <c r="C66" s="70"/>
      <c r="D66" s="71"/>
      <c r="E66" s="72"/>
      <c r="F66" s="73"/>
      <c r="G66" s="70"/>
      <c r="H66" s="74"/>
      <c r="I66" s="75"/>
      <c r="J66" s="75"/>
      <c r="K66" s="36"/>
      <c r="L66" s="82"/>
      <c r="M66" s="82"/>
      <c r="N66" s="77"/>
      <c r="O66" s="84" t="s">
        <v>363</v>
      </c>
      <c r="P66" s="86">
        <v>42758.261678240742</v>
      </c>
      <c r="Q66" s="84" t="s">
        <v>413</v>
      </c>
      <c r="R66" s="87" t="s">
        <v>553</v>
      </c>
      <c r="S66" s="84" t="s">
        <v>619</v>
      </c>
      <c r="T66" s="84" t="s">
        <v>658</v>
      </c>
      <c r="U66" s="86">
        <v>42758.261678240742</v>
      </c>
      <c r="V66" s="87" t="s">
        <v>740</v>
      </c>
      <c r="W66" s="84"/>
      <c r="X66" s="84"/>
      <c r="Y66" s="90" t="s">
        <v>927</v>
      </c>
      <c r="Z66" s="84"/>
      <c r="AA66" s="84" t="b">
        <v>0</v>
      </c>
      <c r="AB66" s="84">
        <v>0</v>
      </c>
      <c r="AC66" s="90" t="s">
        <v>1065</v>
      </c>
      <c r="AD66" s="84" t="b">
        <v>0</v>
      </c>
      <c r="AE66" s="84" t="s">
        <v>1076</v>
      </c>
      <c r="AF66" s="84"/>
      <c r="AG66" s="90" t="s">
        <v>1065</v>
      </c>
      <c r="AH66" s="84" t="b">
        <v>0</v>
      </c>
      <c r="AI66" s="84">
        <v>5</v>
      </c>
      <c r="AJ66" s="90" t="s">
        <v>932</v>
      </c>
      <c r="AK66" s="84" t="s">
        <v>1099</v>
      </c>
      <c r="AL66" s="84" t="b">
        <v>0</v>
      </c>
      <c r="AM66" s="90" t="s">
        <v>932</v>
      </c>
      <c r="AN66" s="84">
        <v>0</v>
      </c>
      <c r="AO66" s="84">
        <v>0</v>
      </c>
      <c r="AP66" s="84"/>
      <c r="AQ66" s="84"/>
      <c r="AR66" s="84"/>
      <c r="AS66" s="84"/>
      <c r="AT66" s="84"/>
      <c r="AU66" s="84"/>
      <c r="AV66" s="84"/>
      <c r="AW66" s="84"/>
      <c r="AX66" s="83">
        <v>3</v>
      </c>
    </row>
    <row r="67" spans="1:50" x14ac:dyDescent="0.25">
      <c r="A67" s="69" t="s">
        <v>264</v>
      </c>
      <c r="B67" s="69" t="s">
        <v>264</v>
      </c>
      <c r="C67" s="70"/>
      <c r="D67" s="71"/>
      <c r="E67" s="72"/>
      <c r="F67" s="73"/>
      <c r="G67" s="70"/>
      <c r="H67" s="74"/>
      <c r="I67" s="75"/>
      <c r="J67" s="75"/>
      <c r="K67" s="36"/>
      <c r="L67" s="82"/>
      <c r="M67" s="82"/>
      <c r="N67" s="77"/>
      <c r="O67" s="84" t="s">
        <v>179</v>
      </c>
      <c r="P67" s="86">
        <v>42754.330381944441</v>
      </c>
      <c r="Q67" s="84" t="s">
        <v>414</v>
      </c>
      <c r="R67" s="87" t="s">
        <v>554</v>
      </c>
      <c r="S67" s="84" t="s">
        <v>611</v>
      </c>
      <c r="T67" s="84"/>
      <c r="U67" s="86">
        <v>42754.330381944441</v>
      </c>
      <c r="V67" s="87" t="s">
        <v>741</v>
      </c>
      <c r="W67" s="84"/>
      <c r="X67" s="84"/>
      <c r="Y67" s="90" t="s">
        <v>928</v>
      </c>
      <c r="Z67" s="84"/>
      <c r="AA67" s="84" t="b">
        <v>0</v>
      </c>
      <c r="AB67" s="84">
        <v>1</v>
      </c>
      <c r="AC67" s="90" t="s">
        <v>1065</v>
      </c>
      <c r="AD67" s="84" t="b">
        <v>0</v>
      </c>
      <c r="AE67" s="84" t="s">
        <v>1076</v>
      </c>
      <c r="AF67" s="84"/>
      <c r="AG67" s="90" t="s">
        <v>1065</v>
      </c>
      <c r="AH67" s="84" t="b">
        <v>0</v>
      </c>
      <c r="AI67" s="84">
        <v>1</v>
      </c>
      <c r="AJ67" s="90" t="s">
        <v>1065</v>
      </c>
      <c r="AK67" s="84" t="s">
        <v>1089</v>
      </c>
      <c r="AL67" s="84" t="b">
        <v>1</v>
      </c>
      <c r="AM67" s="90" t="s">
        <v>928</v>
      </c>
      <c r="AN67" s="84">
        <v>0</v>
      </c>
      <c r="AO67" s="84">
        <v>0</v>
      </c>
      <c r="AP67" s="84"/>
      <c r="AQ67" s="84"/>
      <c r="AR67" s="84"/>
      <c r="AS67" s="84"/>
      <c r="AT67" s="84"/>
      <c r="AU67" s="84"/>
      <c r="AV67" s="84"/>
      <c r="AW67" s="84"/>
      <c r="AX67" s="83">
        <v>1</v>
      </c>
    </row>
    <row r="68" spans="1:50" x14ac:dyDescent="0.25">
      <c r="A68" s="69" t="s">
        <v>265</v>
      </c>
      <c r="B68" s="69" t="s">
        <v>264</v>
      </c>
      <c r="C68" s="70"/>
      <c r="D68" s="71"/>
      <c r="E68" s="72"/>
      <c r="F68" s="73"/>
      <c r="G68" s="70"/>
      <c r="H68" s="74"/>
      <c r="I68" s="75"/>
      <c r="J68" s="75"/>
      <c r="K68" s="36"/>
      <c r="L68" s="82"/>
      <c r="M68" s="82"/>
      <c r="N68" s="77"/>
      <c r="O68" s="84" t="s">
        <v>363</v>
      </c>
      <c r="P68" s="86">
        <v>42754.334861111114</v>
      </c>
      <c r="Q68" s="84" t="s">
        <v>415</v>
      </c>
      <c r="R68" s="84"/>
      <c r="S68" s="84"/>
      <c r="T68" s="84"/>
      <c r="U68" s="86">
        <v>42754.334861111114</v>
      </c>
      <c r="V68" s="87" t="s">
        <v>742</v>
      </c>
      <c r="W68" s="84"/>
      <c r="X68" s="84"/>
      <c r="Y68" s="90" t="s">
        <v>929</v>
      </c>
      <c r="Z68" s="84"/>
      <c r="AA68" s="84" t="b">
        <v>0</v>
      </c>
      <c r="AB68" s="84">
        <v>0</v>
      </c>
      <c r="AC68" s="90" t="s">
        <v>1065</v>
      </c>
      <c r="AD68" s="84" t="b">
        <v>0</v>
      </c>
      <c r="AE68" s="84" t="s">
        <v>1076</v>
      </c>
      <c r="AF68" s="84"/>
      <c r="AG68" s="90" t="s">
        <v>1065</v>
      </c>
      <c r="AH68" s="84" t="b">
        <v>0</v>
      </c>
      <c r="AI68" s="84">
        <v>1</v>
      </c>
      <c r="AJ68" s="90" t="s">
        <v>928</v>
      </c>
      <c r="AK68" s="84" t="s">
        <v>1100</v>
      </c>
      <c r="AL68" s="84" t="b">
        <v>0</v>
      </c>
      <c r="AM68" s="90" t="s">
        <v>928</v>
      </c>
      <c r="AN68" s="84">
        <v>0</v>
      </c>
      <c r="AO68" s="84">
        <v>0</v>
      </c>
      <c r="AP68" s="84"/>
      <c r="AQ68" s="84"/>
      <c r="AR68" s="84"/>
      <c r="AS68" s="84"/>
      <c r="AT68" s="84"/>
      <c r="AU68" s="84"/>
      <c r="AV68" s="84"/>
      <c r="AW68" s="84"/>
      <c r="AX68" s="83">
        <v>3</v>
      </c>
    </row>
    <row r="69" spans="1:50" x14ac:dyDescent="0.25">
      <c r="A69" s="69" t="s">
        <v>265</v>
      </c>
      <c r="B69" s="69" t="s">
        <v>349</v>
      </c>
      <c r="C69" s="70"/>
      <c r="D69" s="71"/>
      <c r="E69" s="72"/>
      <c r="F69" s="73"/>
      <c r="G69" s="70"/>
      <c r="H69" s="74"/>
      <c r="I69" s="75"/>
      <c r="J69" s="75"/>
      <c r="K69" s="36"/>
      <c r="L69" s="82"/>
      <c r="M69" s="82"/>
      <c r="N69" s="77"/>
      <c r="O69" s="84" t="s">
        <v>363</v>
      </c>
      <c r="P69" s="86">
        <v>42754.754201388889</v>
      </c>
      <c r="Q69" s="84" t="s">
        <v>416</v>
      </c>
      <c r="R69" s="87" t="s">
        <v>555</v>
      </c>
      <c r="S69" s="84" t="s">
        <v>620</v>
      </c>
      <c r="T69" s="84" t="s">
        <v>645</v>
      </c>
      <c r="U69" s="86">
        <v>42754.754201388889</v>
      </c>
      <c r="V69" s="87" t="s">
        <v>743</v>
      </c>
      <c r="W69" s="84"/>
      <c r="X69" s="84"/>
      <c r="Y69" s="90" t="s">
        <v>930</v>
      </c>
      <c r="Z69" s="84"/>
      <c r="AA69" s="84" t="b">
        <v>0</v>
      </c>
      <c r="AB69" s="84">
        <v>0</v>
      </c>
      <c r="AC69" s="90" t="s">
        <v>1065</v>
      </c>
      <c r="AD69" s="84" t="b">
        <v>0</v>
      </c>
      <c r="AE69" s="84" t="s">
        <v>1076</v>
      </c>
      <c r="AF69" s="84"/>
      <c r="AG69" s="90" t="s">
        <v>1065</v>
      </c>
      <c r="AH69" s="84" t="b">
        <v>0</v>
      </c>
      <c r="AI69" s="84">
        <v>2</v>
      </c>
      <c r="AJ69" s="90" t="s">
        <v>1021</v>
      </c>
      <c r="AK69" s="84" t="s">
        <v>1100</v>
      </c>
      <c r="AL69" s="84" t="b">
        <v>0</v>
      </c>
      <c r="AM69" s="90" t="s">
        <v>1021</v>
      </c>
      <c r="AN69" s="84">
        <v>0</v>
      </c>
      <c r="AO69" s="84">
        <v>0</v>
      </c>
      <c r="AP69" s="84"/>
      <c r="AQ69" s="84"/>
      <c r="AR69" s="84"/>
      <c r="AS69" s="84"/>
      <c r="AT69" s="84"/>
      <c r="AU69" s="84"/>
      <c r="AV69" s="84"/>
      <c r="AW69" s="84"/>
      <c r="AX69" s="83">
        <v>3</v>
      </c>
    </row>
    <row r="70" spans="1:50" x14ac:dyDescent="0.25">
      <c r="A70" s="69" t="s">
        <v>265</v>
      </c>
      <c r="B70" s="69" t="s">
        <v>266</v>
      </c>
      <c r="C70" s="70"/>
      <c r="D70" s="71"/>
      <c r="E70" s="72"/>
      <c r="F70" s="73"/>
      <c r="G70" s="70"/>
      <c r="H70" s="74"/>
      <c r="I70" s="75"/>
      <c r="J70" s="75"/>
      <c r="K70" s="36"/>
      <c r="L70" s="82"/>
      <c r="M70" s="82"/>
      <c r="N70" s="77"/>
      <c r="O70" s="84" t="s">
        <v>363</v>
      </c>
      <c r="P70" s="86">
        <v>42758.264386574076</v>
      </c>
      <c r="Q70" s="84" t="s">
        <v>413</v>
      </c>
      <c r="R70" s="87" t="s">
        <v>553</v>
      </c>
      <c r="S70" s="84" t="s">
        <v>619</v>
      </c>
      <c r="T70" s="84" t="s">
        <v>658</v>
      </c>
      <c r="U70" s="86">
        <v>42758.264386574076</v>
      </c>
      <c r="V70" s="87" t="s">
        <v>744</v>
      </c>
      <c r="W70" s="84"/>
      <c r="X70" s="84"/>
      <c r="Y70" s="90" t="s">
        <v>931</v>
      </c>
      <c r="Z70" s="84"/>
      <c r="AA70" s="84" t="b">
        <v>0</v>
      </c>
      <c r="AB70" s="84">
        <v>0</v>
      </c>
      <c r="AC70" s="90" t="s">
        <v>1065</v>
      </c>
      <c r="AD70" s="84" t="b">
        <v>0</v>
      </c>
      <c r="AE70" s="84" t="s">
        <v>1076</v>
      </c>
      <c r="AF70" s="84"/>
      <c r="AG70" s="90" t="s">
        <v>1065</v>
      </c>
      <c r="AH70" s="84" t="b">
        <v>0</v>
      </c>
      <c r="AI70" s="84">
        <v>5</v>
      </c>
      <c r="AJ70" s="90" t="s">
        <v>932</v>
      </c>
      <c r="AK70" s="84" t="s">
        <v>1100</v>
      </c>
      <c r="AL70" s="84" t="b">
        <v>0</v>
      </c>
      <c r="AM70" s="90" t="s">
        <v>932</v>
      </c>
      <c r="AN70" s="84">
        <v>0</v>
      </c>
      <c r="AO70" s="84">
        <v>0</v>
      </c>
      <c r="AP70" s="84"/>
      <c r="AQ70" s="84"/>
      <c r="AR70" s="84"/>
      <c r="AS70" s="84"/>
      <c r="AT70" s="84"/>
      <c r="AU70" s="84"/>
      <c r="AV70" s="84"/>
      <c r="AW70" s="84"/>
      <c r="AX70" s="83">
        <v>3</v>
      </c>
    </row>
    <row r="71" spans="1:50" x14ac:dyDescent="0.25">
      <c r="A71" s="69" t="s">
        <v>266</v>
      </c>
      <c r="B71" s="69" t="s">
        <v>266</v>
      </c>
      <c r="C71" s="70"/>
      <c r="D71" s="71"/>
      <c r="E71" s="72"/>
      <c r="F71" s="73"/>
      <c r="G71" s="70"/>
      <c r="H71" s="74"/>
      <c r="I71" s="75"/>
      <c r="J71" s="75"/>
      <c r="K71" s="36"/>
      <c r="L71" s="82"/>
      <c r="M71" s="82"/>
      <c r="N71" s="77"/>
      <c r="O71" s="84" t="s">
        <v>179</v>
      </c>
      <c r="P71" s="86">
        <v>42758.259976851848</v>
      </c>
      <c r="Q71" s="84" t="s">
        <v>417</v>
      </c>
      <c r="R71" s="87" t="s">
        <v>553</v>
      </c>
      <c r="S71" s="84" t="s">
        <v>619</v>
      </c>
      <c r="T71" s="84" t="s">
        <v>658</v>
      </c>
      <c r="U71" s="86">
        <v>42758.259976851848</v>
      </c>
      <c r="V71" s="87" t="s">
        <v>745</v>
      </c>
      <c r="W71" s="84"/>
      <c r="X71" s="84"/>
      <c r="Y71" s="90" t="s">
        <v>932</v>
      </c>
      <c r="Z71" s="84"/>
      <c r="AA71" s="84" t="b">
        <v>0</v>
      </c>
      <c r="AB71" s="84">
        <v>3</v>
      </c>
      <c r="AC71" s="90" t="s">
        <v>1065</v>
      </c>
      <c r="AD71" s="84" t="b">
        <v>0</v>
      </c>
      <c r="AE71" s="84" t="s">
        <v>1076</v>
      </c>
      <c r="AF71" s="84"/>
      <c r="AG71" s="90" t="s">
        <v>1065</v>
      </c>
      <c r="AH71" s="84" t="b">
        <v>0</v>
      </c>
      <c r="AI71" s="84">
        <v>5</v>
      </c>
      <c r="AJ71" s="90" t="s">
        <v>1065</v>
      </c>
      <c r="AK71" s="84" t="s">
        <v>1101</v>
      </c>
      <c r="AL71" s="84" t="b">
        <v>0</v>
      </c>
      <c r="AM71" s="90" t="s">
        <v>932</v>
      </c>
      <c r="AN71" s="84">
        <v>0</v>
      </c>
      <c r="AO71" s="84">
        <v>0</v>
      </c>
      <c r="AP71" s="84"/>
      <c r="AQ71" s="84"/>
      <c r="AR71" s="84"/>
      <c r="AS71" s="84"/>
      <c r="AT71" s="84"/>
      <c r="AU71" s="84"/>
      <c r="AV71" s="84"/>
      <c r="AW71" s="84"/>
      <c r="AX71" s="83">
        <v>3</v>
      </c>
    </row>
    <row r="72" spans="1:50" x14ac:dyDescent="0.25">
      <c r="A72" s="69" t="s">
        <v>267</v>
      </c>
      <c r="B72" s="69" t="s">
        <v>266</v>
      </c>
      <c r="C72" s="70"/>
      <c r="D72" s="71"/>
      <c r="E72" s="72"/>
      <c r="F72" s="73"/>
      <c r="G72" s="70"/>
      <c r="H72" s="74"/>
      <c r="I72" s="75"/>
      <c r="J72" s="75"/>
      <c r="K72" s="36"/>
      <c r="L72" s="82"/>
      <c r="M72" s="82"/>
      <c r="N72" s="77"/>
      <c r="O72" s="84" t="s">
        <v>363</v>
      </c>
      <c r="P72" s="86">
        <v>42758.301817129628</v>
      </c>
      <c r="Q72" s="84" t="s">
        <v>413</v>
      </c>
      <c r="R72" s="87" t="s">
        <v>553</v>
      </c>
      <c r="S72" s="84" t="s">
        <v>619</v>
      </c>
      <c r="T72" s="84" t="s">
        <v>658</v>
      </c>
      <c r="U72" s="86">
        <v>42758.301817129628</v>
      </c>
      <c r="V72" s="87" t="s">
        <v>746</v>
      </c>
      <c r="W72" s="84"/>
      <c r="X72" s="84"/>
      <c r="Y72" s="90" t="s">
        <v>933</v>
      </c>
      <c r="Z72" s="84"/>
      <c r="AA72" s="84" t="b">
        <v>0</v>
      </c>
      <c r="AB72" s="84">
        <v>0</v>
      </c>
      <c r="AC72" s="90" t="s">
        <v>1065</v>
      </c>
      <c r="AD72" s="84" t="b">
        <v>0</v>
      </c>
      <c r="AE72" s="84" t="s">
        <v>1076</v>
      </c>
      <c r="AF72" s="84"/>
      <c r="AG72" s="90" t="s">
        <v>1065</v>
      </c>
      <c r="AH72" s="84" t="b">
        <v>0</v>
      </c>
      <c r="AI72" s="84">
        <v>5</v>
      </c>
      <c r="AJ72" s="90" t="s">
        <v>932</v>
      </c>
      <c r="AK72" s="84" t="s">
        <v>1092</v>
      </c>
      <c r="AL72" s="84" t="b">
        <v>0</v>
      </c>
      <c r="AM72" s="90" t="s">
        <v>932</v>
      </c>
      <c r="AN72" s="84">
        <v>0</v>
      </c>
      <c r="AO72" s="84">
        <v>0</v>
      </c>
      <c r="AP72" s="84"/>
      <c r="AQ72" s="84"/>
      <c r="AR72" s="84"/>
      <c r="AS72" s="84"/>
      <c r="AT72" s="84"/>
      <c r="AU72" s="84"/>
      <c r="AV72" s="84"/>
      <c r="AW72" s="84"/>
      <c r="AX72" s="83">
        <v>3</v>
      </c>
    </row>
    <row r="73" spans="1:50" x14ac:dyDescent="0.25">
      <c r="A73" s="69" t="s">
        <v>268</v>
      </c>
      <c r="B73" s="69" t="s">
        <v>268</v>
      </c>
      <c r="C73" s="70"/>
      <c r="D73" s="71"/>
      <c r="E73" s="72"/>
      <c r="F73" s="73"/>
      <c r="G73" s="70"/>
      <c r="H73" s="74"/>
      <c r="I73" s="75"/>
      <c r="J73" s="75"/>
      <c r="K73" s="36"/>
      <c r="L73" s="82"/>
      <c r="M73" s="82"/>
      <c r="N73" s="77"/>
      <c r="O73" s="84" t="s">
        <v>179</v>
      </c>
      <c r="P73" s="86">
        <v>42758.39634259259</v>
      </c>
      <c r="Q73" s="84" t="s">
        <v>418</v>
      </c>
      <c r="R73" s="87" t="s">
        <v>556</v>
      </c>
      <c r="S73" s="84" t="s">
        <v>611</v>
      </c>
      <c r="T73" s="84" t="s">
        <v>659</v>
      </c>
      <c r="U73" s="86">
        <v>42758.39634259259</v>
      </c>
      <c r="V73" s="87" t="s">
        <v>747</v>
      </c>
      <c r="W73" s="84"/>
      <c r="X73" s="84"/>
      <c r="Y73" s="90" t="s">
        <v>934</v>
      </c>
      <c r="Z73" s="84"/>
      <c r="AA73" s="84" t="b">
        <v>0</v>
      </c>
      <c r="AB73" s="84">
        <v>0</v>
      </c>
      <c r="AC73" s="90" t="s">
        <v>1065</v>
      </c>
      <c r="AD73" s="84" t="b">
        <v>0</v>
      </c>
      <c r="AE73" s="84" t="s">
        <v>1076</v>
      </c>
      <c r="AF73" s="84"/>
      <c r="AG73" s="90" t="s">
        <v>1065</v>
      </c>
      <c r="AH73" s="84" t="b">
        <v>0</v>
      </c>
      <c r="AI73" s="84">
        <v>0</v>
      </c>
      <c r="AJ73" s="90" t="s">
        <v>1065</v>
      </c>
      <c r="AK73" s="84" t="s">
        <v>1095</v>
      </c>
      <c r="AL73" s="84" t="b">
        <v>1</v>
      </c>
      <c r="AM73" s="90" t="s">
        <v>934</v>
      </c>
      <c r="AN73" s="84">
        <v>0</v>
      </c>
      <c r="AO73" s="84">
        <v>0</v>
      </c>
      <c r="AP73" s="84"/>
      <c r="AQ73" s="84"/>
      <c r="AR73" s="84"/>
      <c r="AS73" s="84"/>
      <c r="AT73" s="84"/>
      <c r="AU73" s="84"/>
      <c r="AV73" s="84"/>
      <c r="AW73" s="84"/>
      <c r="AX73" s="83">
        <v>3</v>
      </c>
    </row>
    <row r="74" spans="1:50" x14ac:dyDescent="0.25">
      <c r="A74" s="69" t="s">
        <v>269</v>
      </c>
      <c r="B74" s="69" t="s">
        <v>269</v>
      </c>
      <c r="C74" s="70"/>
      <c r="D74" s="71"/>
      <c r="E74" s="72"/>
      <c r="F74" s="73"/>
      <c r="G74" s="70"/>
      <c r="H74" s="74"/>
      <c r="I74" s="75"/>
      <c r="J74" s="75"/>
      <c r="K74" s="36"/>
      <c r="L74" s="82"/>
      <c r="M74" s="82"/>
      <c r="N74" s="77"/>
      <c r="O74" s="84" t="s">
        <v>179</v>
      </c>
      <c r="P74" s="86">
        <v>42758.460532407407</v>
      </c>
      <c r="Q74" s="84" t="s">
        <v>419</v>
      </c>
      <c r="R74" s="87" t="s">
        <v>557</v>
      </c>
      <c r="S74" s="84" t="s">
        <v>621</v>
      </c>
      <c r="T74" s="84" t="s">
        <v>660</v>
      </c>
      <c r="U74" s="86">
        <v>42758.460532407407</v>
      </c>
      <c r="V74" s="87" t="s">
        <v>748</v>
      </c>
      <c r="W74" s="84"/>
      <c r="X74" s="84"/>
      <c r="Y74" s="90" t="s">
        <v>935</v>
      </c>
      <c r="Z74" s="84"/>
      <c r="AA74" s="84" t="b">
        <v>0</v>
      </c>
      <c r="AB74" s="84">
        <v>0</v>
      </c>
      <c r="AC74" s="90" t="s">
        <v>1065</v>
      </c>
      <c r="AD74" s="84" t="b">
        <v>0</v>
      </c>
      <c r="AE74" s="84" t="s">
        <v>1076</v>
      </c>
      <c r="AF74" s="84"/>
      <c r="AG74" s="90" t="s">
        <v>1065</v>
      </c>
      <c r="AH74" s="84" t="b">
        <v>0</v>
      </c>
      <c r="AI74" s="84">
        <v>0</v>
      </c>
      <c r="AJ74" s="90" t="s">
        <v>1065</v>
      </c>
      <c r="AK74" s="84" t="s">
        <v>1089</v>
      </c>
      <c r="AL74" s="84" t="b">
        <v>0</v>
      </c>
      <c r="AM74" s="90" t="s">
        <v>935</v>
      </c>
      <c r="AN74" s="84">
        <v>0</v>
      </c>
      <c r="AO74" s="84">
        <v>0</v>
      </c>
      <c r="AP74" s="84" t="s">
        <v>1111</v>
      </c>
      <c r="AQ74" s="84" t="s">
        <v>1115</v>
      </c>
      <c r="AR74" s="84" t="s">
        <v>1117</v>
      </c>
      <c r="AS74" s="84" t="s">
        <v>1119</v>
      </c>
      <c r="AT74" s="84" t="s">
        <v>1123</v>
      </c>
      <c r="AU74" s="84" t="s">
        <v>1127</v>
      </c>
      <c r="AV74" s="84" t="s">
        <v>1131</v>
      </c>
      <c r="AW74" s="87" t="s">
        <v>1132</v>
      </c>
      <c r="AX74" s="83">
        <v>3</v>
      </c>
    </row>
    <row r="75" spans="1:50" x14ac:dyDescent="0.25">
      <c r="A75" s="69" t="s">
        <v>270</v>
      </c>
      <c r="B75" s="69" t="s">
        <v>270</v>
      </c>
      <c r="C75" s="70"/>
      <c r="D75" s="71"/>
      <c r="E75" s="72"/>
      <c r="F75" s="73"/>
      <c r="G75" s="70"/>
      <c r="H75" s="74"/>
      <c r="I75" s="75"/>
      <c r="J75" s="75"/>
      <c r="K75" s="36"/>
      <c r="L75" s="82"/>
      <c r="M75" s="82"/>
      <c r="N75" s="77"/>
      <c r="O75" s="84" t="s">
        <v>179</v>
      </c>
      <c r="P75" s="86">
        <v>42758.669537037036</v>
      </c>
      <c r="Q75" s="84" t="s">
        <v>420</v>
      </c>
      <c r="R75" s="84"/>
      <c r="S75" s="84"/>
      <c r="T75" s="84"/>
      <c r="U75" s="86">
        <v>42758.669537037036</v>
      </c>
      <c r="V75" s="87" t="s">
        <v>749</v>
      </c>
      <c r="W75" s="84"/>
      <c r="X75" s="84"/>
      <c r="Y75" s="90" t="s">
        <v>936</v>
      </c>
      <c r="Z75" s="90" t="s">
        <v>1060</v>
      </c>
      <c r="AA75" s="84" t="b">
        <v>0</v>
      </c>
      <c r="AB75" s="84">
        <v>0</v>
      </c>
      <c r="AC75" s="90" t="s">
        <v>1066</v>
      </c>
      <c r="AD75" s="84" t="b">
        <v>0</v>
      </c>
      <c r="AE75" s="84" t="s">
        <v>1076</v>
      </c>
      <c r="AF75" s="84"/>
      <c r="AG75" s="90" t="s">
        <v>1065</v>
      </c>
      <c r="AH75" s="84" t="b">
        <v>0</v>
      </c>
      <c r="AI75" s="84">
        <v>0</v>
      </c>
      <c r="AJ75" s="90" t="s">
        <v>1065</v>
      </c>
      <c r="AK75" s="84" t="s">
        <v>1089</v>
      </c>
      <c r="AL75" s="84" t="b">
        <v>0</v>
      </c>
      <c r="AM75" s="90" t="s">
        <v>1060</v>
      </c>
      <c r="AN75" s="84">
        <v>0</v>
      </c>
      <c r="AO75" s="84">
        <v>0</v>
      </c>
      <c r="AP75" s="84"/>
      <c r="AQ75" s="84"/>
      <c r="AR75" s="84"/>
      <c r="AS75" s="84"/>
      <c r="AT75" s="84"/>
      <c r="AU75" s="84"/>
      <c r="AV75" s="84"/>
      <c r="AW75" s="84"/>
      <c r="AX75" s="83">
        <v>1</v>
      </c>
    </row>
    <row r="76" spans="1:50" x14ac:dyDescent="0.25">
      <c r="A76" s="69" t="s">
        <v>271</v>
      </c>
      <c r="B76" s="69" t="s">
        <v>271</v>
      </c>
      <c r="C76" s="70"/>
      <c r="D76" s="71"/>
      <c r="E76" s="72"/>
      <c r="F76" s="73"/>
      <c r="G76" s="70"/>
      <c r="H76" s="74"/>
      <c r="I76" s="75"/>
      <c r="J76" s="75"/>
      <c r="K76" s="36"/>
      <c r="L76" s="82"/>
      <c r="M76" s="82"/>
      <c r="N76" s="77"/>
      <c r="O76" s="84" t="s">
        <v>179</v>
      </c>
      <c r="P76" s="86">
        <v>42758.671967592592</v>
      </c>
      <c r="Q76" s="84" t="s">
        <v>421</v>
      </c>
      <c r="R76" s="87" t="s">
        <v>558</v>
      </c>
      <c r="S76" s="84" t="s">
        <v>611</v>
      </c>
      <c r="T76" s="84"/>
      <c r="U76" s="86">
        <v>42758.671967592592</v>
      </c>
      <c r="V76" s="87" t="s">
        <v>750</v>
      </c>
      <c r="W76" s="84"/>
      <c r="X76" s="84"/>
      <c r="Y76" s="90" t="s">
        <v>937</v>
      </c>
      <c r="Z76" s="84"/>
      <c r="AA76" s="84" t="b">
        <v>0</v>
      </c>
      <c r="AB76" s="84">
        <v>0</v>
      </c>
      <c r="AC76" s="90" t="s">
        <v>1065</v>
      </c>
      <c r="AD76" s="84" t="b">
        <v>1</v>
      </c>
      <c r="AE76" s="84" t="s">
        <v>1076</v>
      </c>
      <c r="AF76" s="84"/>
      <c r="AG76" s="90" t="s">
        <v>1060</v>
      </c>
      <c r="AH76" s="84" t="b">
        <v>0</v>
      </c>
      <c r="AI76" s="84">
        <v>0</v>
      </c>
      <c r="AJ76" s="90" t="s">
        <v>1065</v>
      </c>
      <c r="AK76" s="84" t="s">
        <v>1092</v>
      </c>
      <c r="AL76" s="84" t="b">
        <v>1</v>
      </c>
      <c r="AM76" s="90" t="s">
        <v>937</v>
      </c>
      <c r="AN76" s="84">
        <v>0</v>
      </c>
      <c r="AO76" s="84">
        <v>0</v>
      </c>
      <c r="AP76" s="84"/>
      <c r="AQ76" s="84"/>
      <c r="AR76" s="84"/>
      <c r="AS76" s="84"/>
      <c r="AT76" s="84"/>
      <c r="AU76" s="84"/>
      <c r="AV76" s="84"/>
      <c r="AW76" s="84"/>
      <c r="AX76" s="83">
        <v>3</v>
      </c>
    </row>
    <row r="77" spans="1:50" x14ac:dyDescent="0.25">
      <c r="A77" s="69" t="s">
        <v>272</v>
      </c>
      <c r="B77" s="69" t="s">
        <v>272</v>
      </c>
      <c r="C77" s="70"/>
      <c r="D77" s="71"/>
      <c r="E77" s="72"/>
      <c r="F77" s="73"/>
      <c r="G77" s="70"/>
      <c r="H77" s="74"/>
      <c r="I77" s="75"/>
      <c r="J77" s="75"/>
      <c r="K77" s="36"/>
      <c r="L77" s="82"/>
      <c r="M77" s="82"/>
      <c r="N77" s="77"/>
      <c r="O77" s="84" t="s">
        <v>179</v>
      </c>
      <c r="P77" s="86">
        <v>42758.67328703704</v>
      </c>
      <c r="Q77" s="84" t="s">
        <v>422</v>
      </c>
      <c r="R77" s="84"/>
      <c r="S77" s="84"/>
      <c r="T77" s="84"/>
      <c r="U77" s="86">
        <v>42758.67328703704</v>
      </c>
      <c r="V77" s="87" t="s">
        <v>751</v>
      </c>
      <c r="W77" s="84"/>
      <c r="X77" s="84"/>
      <c r="Y77" s="90" t="s">
        <v>938</v>
      </c>
      <c r="Z77" s="90" t="s">
        <v>1061</v>
      </c>
      <c r="AA77" s="84" t="b">
        <v>0</v>
      </c>
      <c r="AB77" s="84">
        <v>0</v>
      </c>
      <c r="AC77" s="90" t="s">
        <v>1071</v>
      </c>
      <c r="AD77" s="84" t="b">
        <v>0</v>
      </c>
      <c r="AE77" s="84" t="s">
        <v>1076</v>
      </c>
      <c r="AF77" s="84"/>
      <c r="AG77" s="90" t="s">
        <v>1065</v>
      </c>
      <c r="AH77" s="84" t="b">
        <v>0</v>
      </c>
      <c r="AI77" s="84">
        <v>0</v>
      </c>
      <c r="AJ77" s="90" t="s">
        <v>1065</v>
      </c>
      <c r="AK77" s="84" t="s">
        <v>1090</v>
      </c>
      <c r="AL77" s="84" t="b">
        <v>0</v>
      </c>
      <c r="AM77" s="90" t="s">
        <v>1061</v>
      </c>
      <c r="AN77" s="84">
        <v>0</v>
      </c>
      <c r="AO77" s="84">
        <v>0</v>
      </c>
      <c r="AP77" s="84"/>
      <c r="AQ77" s="84"/>
      <c r="AR77" s="84"/>
      <c r="AS77" s="84"/>
      <c r="AT77" s="84"/>
      <c r="AU77" s="84"/>
      <c r="AV77" s="84"/>
      <c r="AW77" s="84"/>
      <c r="AX77" s="83">
        <v>1</v>
      </c>
    </row>
    <row r="78" spans="1:50" x14ac:dyDescent="0.25">
      <c r="A78" s="69" t="s">
        <v>273</v>
      </c>
      <c r="B78" s="69" t="s">
        <v>273</v>
      </c>
      <c r="C78" s="70"/>
      <c r="D78" s="71"/>
      <c r="E78" s="72"/>
      <c r="F78" s="73"/>
      <c r="G78" s="70"/>
      <c r="H78" s="74"/>
      <c r="I78" s="75"/>
      <c r="J78" s="75"/>
      <c r="K78" s="36"/>
      <c r="L78" s="82"/>
      <c r="M78" s="82"/>
      <c r="N78" s="77"/>
      <c r="O78" s="84" t="s">
        <v>179</v>
      </c>
      <c r="P78" s="86">
        <v>42758.673541666663</v>
      </c>
      <c r="Q78" s="84" t="s">
        <v>423</v>
      </c>
      <c r="R78" s="84"/>
      <c r="S78" s="84"/>
      <c r="T78" s="84" t="s">
        <v>661</v>
      </c>
      <c r="U78" s="86">
        <v>42758.673541666663</v>
      </c>
      <c r="V78" s="87" t="s">
        <v>752</v>
      </c>
      <c r="W78" s="84"/>
      <c r="X78" s="84"/>
      <c r="Y78" s="90" t="s">
        <v>939</v>
      </c>
      <c r="Z78" s="84"/>
      <c r="AA78" s="84" t="b">
        <v>0</v>
      </c>
      <c r="AB78" s="84">
        <v>0</v>
      </c>
      <c r="AC78" s="90" t="s">
        <v>1065</v>
      </c>
      <c r="AD78" s="84" t="b">
        <v>0</v>
      </c>
      <c r="AE78" s="84" t="s">
        <v>1076</v>
      </c>
      <c r="AF78" s="84"/>
      <c r="AG78" s="90" t="s">
        <v>1065</v>
      </c>
      <c r="AH78" s="84" t="b">
        <v>0</v>
      </c>
      <c r="AI78" s="84">
        <v>179446</v>
      </c>
      <c r="AJ78" s="90" t="s">
        <v>1060</v>
      </c>
      <c r="AK78" s="84" t="s">
        <v>1090</v>
      </c>
      <c r="AL78" s="84" t="b">
        <v>0</v>
      </c>
      <c r="AM78" s="90" t="s">
        <v>1060</v>
      </c>
      <c r="AN78" s="84">
        <v>0</v>
      </c>
      <c r="AO78" s="84">
        <v>0</v>
      </c>
      <c r="AP78" s="84"/>
      <c r="AQ78" s="84"/>
      <c r="AR78" s="84"/>
      <c r="AS78" s="84"/>
      <c r="AT78" s="84"/>
      <c r="AU78" s="84"/>
      <c r="AV78" s="84"/>
      <c r="AW78" s="84"/>
      <c r="AX78" s="83">
        <v>1</v>
      </c>
    </row>
    <row r="79" spans="1:50" x14ac:dyDescent="0.25">
      <c r="A79" s="69" t="s">
        <v>274</v>
      </c>
      <c r="B79" s="69" t="s">
        <v>274</v>
      </c>
      <c r="C79" s="70"/>
      <c r="D79" s="71"/>
      <c r="E79" s="72"/>
      <c r="F79" s="73"/>
      <c r="G79" s="70"/>
      <c r="H79" s="74"/>
      <c r="I79" s="75"/>
      <c r="J79" s="75"/>
      <c r="K79" s="36"/>
      <c r="L79" s="82"/>
      <c r="M79" s="82"/>
      <c r="N79" s="77"/>
      <c r="O79" s="84" t="s">
        <v>179</v>
      </c>
      <c r="P79" s="86">
        <v>42758.676527777781</v>
      </c>
      <c r="Q79" s="84" t="s">
        <v>424</v>
      </c>
      <c r="R79" s="87" t="s">
        <v>559</v>
      </c>
      <c r="S79" s="84" t="s">
        <v>611</v>
      </c>
      <c r="T79" s="84"/>
      <c r="U79" s="86">
        <v>42758.676527777781</v>
      </c>
      <c r="V79" s="87" t="s">
        <v>753</v>
      </c>
      <c r="W79" s="84"/>
      <c r="X79" s="84"/>
      <c r="Y79" s="90" t="s">
        <v>940</v>
      </c>
      <c r="Z79" s="84"/>
      <c r="AA79" s="84" t="b">
        <v>0</v>
      </c>
      <c r="AB79" s="84">
        <v>2</v>
      </c>
      <c r="AC79" s="90" t="s">
        <v>1072</v>
      </c>
      <c r="AD79" s="84" t="b">
        <v>1</v>
      </c>
      <c r="AE79" s="84" t="s">
        <v>1076</v>
      </c>
      <c r="AF79" s="84"/>
      <c r="AG79" s="90" t="s">
        <v>1060</v>
      </c>
      <c r="AH79" s="84" t="b">
        <v>0</v>
      </c>
      <c r="AI79" s="84">
        <v>0</v>
      </c>
      <c r="AJ79" s="90" t="s">
        <v>1065</v>
      </c>
      <c r="AK79" s="84" t="s">
        <v>1090</v>
      </c>
      <c r="AL79" s="84" t="b">
        <v>0</v>
      </c>
      <c r="AM79" s="90" t="s">
        <v>940</v>
      </c>
      <c r="AN79" s="84">
        <v>0</v>
      </c>
      <c r="AO79" s="84">
        <v>0</v>
      </c>
      <c r="AP79" s="84" t="s">
        <v>1112</v>
      </c>
      <c r="AQ79" s="84" t="s">
        <v>1116</v>
      </c>
      <c r="AR79" s="84" t="s">
        <v>1118</v>
      </c>
      <c r="AS79" s="84" t="s">
        <v>1120</v>
      </c>
      <c r="AT79" s="84" t="s">
        <v>1124</v>
      </c>
      <c r="AU79" s="84" t="s">
        <v>1128</v>
      </c>
      <c r="AV79" s="84" t="s">
        <v>1131</v>
      </c>
      <c r="AW79" s="87" t="s">
        <v>1133</v>
      </c>
      <c r="AX79" s="83">
        <v>1</v>
      </c>
    </row>
    <row r="80" spans="1:50" x14ac:dyDescent="0.25">
      <c r="A80" s="69" t="s">
        <v>275</v>
      </c>
      <c r="B80" s="69" t="s">
        <v>275</v>
      </c>
      <c r="C80" s="70"/>
      <c r="D80" s="71"/>
      <c r="E80" s="72"/>
      <c r="F80" s="73"/>
      <c r="G80" s="70"/>
      <c r="H80" s="74"/>
      <c r="I80" s="75"/>
      <c r="J80" s="75"/>
      <c r="K80" s="36"/>
      <c r="L80" s="82"/>
      <c r="M80" s="82"/>
      <c r="N80" s="77"/>
      <c r="O80" s="84" t="s">
        <v>179</v>
      </c>
      <c r="P80" s="86">
        <v>42758.676736111112</v>
      </c>
      <c r="Q80" s="84" t="s">
        <v>425</v>
      </c>
      <c r="R80" s="84"/>
      <c r="S80" s="84"/>
      <c r="T80" s="84" t="s">
        <v>662</v>
      </c>
      <c r="U80" s="86">
        <v>42758.676736111112</v>
      </c>
      <c r="V80" s="87" t="s">
        <v>754</v>
      </c>
      <c r="W80" s="84"/>
      <c r="X80" s="84"/>
      <c r="Y80" s="90" t="s">
        <v>941</v>
      </c>
      <c r="Z80" s="84"/>
      <c r="AA80" s="84" t="b">
        <v>0</v>
      </c>
      <c r="AB80" s="84">
        <v>0</v>
      </c>
      <c r="AC80" s="90" t="s">
        <v>1065</v>
      </c>
      <c r="AD80" s="84" t="b">
        <v>0</v>
      </c>
      <c r="AE80" s="84" t="s">
        <v>1076</v>
      </c>
      <c r="AF80" s="84"/>
      <c r="AG80" s="90" t="s">
        <v>1065</v>
      </c>
      <c r="AH80" s="84" t="b">
        <v>0</v>
      </c>
      <c r="AI80" s="84">
        <v>0</v>
      </c>
      <c r="AJ80" s="90" t="s">
        <v>1065</v>
      </c>
      <c r="AK80" s="84" t="s">
        <v>1092</v>
      </c>
      <c r="AL80" s="84" t="b">
        <v>0</v>
      </c>
      <c r="AM80" s="90" t="s">
        <v>941</v>
      </c>
      <c r="AN80" s="84">
        <v>0</v>
      </c>
      <c r="AO80" s="84">
        <v>0</v>
      </c>
      <c r="AP80" s="84"/>
      <c r="AQ80" s="84"/>
      <c r="AR80" s="84"/>
      <c r="AS80" s="84"/>
      <c r="AT80" s="84"/>
      <c r="AU80" s="84"/>
      <c r="AV80" s="84"/>
      <c r="AW80" s="84"/>
      <c r="AX80" s="83">
        <v>3</v>
      </c>
    </row>
    <row r="81" spans="1:50" x14ac:dyDescent="0.25">
      <c r="A81" s="69" t="s">
        <v>276</v>
      </c>
      <c r="B81" s="69" t="s">
        <v>276</v>
      </c>
      <c r="C81" s="70"/>
      <c r="D81" s="71"/>
      <c r="E81" s="72"/>
      <c r="F81" s="73"/>
      <c r="G81" s="70"/>
      <c r="H81" s="74"/>
      <c r="I81" s="75"/>
      <c r="J81" s="75"/>
      <c r="K81" s="36"/>
      <c r="L81" s="82"/>
      <c r="M81" s="82"/>
      <c r="N81" s="77"/>
      <c r="O81" s="84" t="s">
        <v>179</v>
      </c>
      <c r="P81" s="86">
        <v>42758.677037037036</v>
      </c>
      <c r="Q81" s="84" t="s">
        <v>426</v>
      </c>
      <c r="R81" s="87" t="s">
        <v>559</v>
      </c>
      <c r="S81" s="84" t="s">
        <v>611</v>
      </c>
      <c r="T81" s="84"/>
      <c r="U81" s="86">
        <v>42758.677037037036</v>
      </c>
      <c r="V81" s="87" t="s">
        <v>755</v>
      </c>
      <c r="W81" s="84"/>
      <c r="X81" s="84"/>
      <c r="Y81" s="90" t="s">
        <v>942</v>
      </c>
      <c r="Z81" s="84"/>
      <c r="AA81" s="84" t="b">
        <v>0</v>
      </c>
      <c r="AB81" s="84">
        <v>1</v>
      </c>
      <c r="AC81" s="90" t="s">
        <v>1065</v>
      </c>
      <c r="AD81" s="84" t="b">
        <v>1</v>
      </c>
      <c r="AE81" s="84" t="s">
        <v>1076</v>
      </c>
      <c r="AF81" s="84"/>
      <c r="AG81" s="90" t="s">
        <v>1060</v>
      </c>
      <c r="AH81" s="84" t="b">
        <v>0</v>
      </c>
      <c r="AI81" s="84">
        <v>0</v>
      </c>
      <c r="AJ81" s="90" t="s">
        <v>1065</v>
      </c>
      <c r="AK81" s="84" t="s">
        <v>1089</v>
      </c>
      <c r="AL81" s="84" t="b">
        <v>0</v>
      </c>
      <c r="AM81" s="90" t="s">
        <v>942</v>
      </c>
      <c r="AN81" s="84">
        <v>0</v>
      </c>
      <c r="AO81" s="84">
        <v>0</v>
      </c>
      <c r="AP81" s="84"/>
      <c r="AQ81" s="84"/>
      <c r="AR81" s="84"/>
      <c r="AS81" s="84"/>
      <c r="AT81" s="84"/>
      <c r="AU81" s="84"/>
      <c r="AV81" s="84"/>
      <c r="AW81" s="84"/>
      <c r="AX81" s="83">
        <v>3</v>
      </c>
    </row>
    <row r="82" spans="1:50" x14ac:dyDescent="0.25">
      <c r="A82" s="69" t="s">
        <v>277</v>
      </c>
      <c r="B82" s="69" t="s">
        <v>277</v>
      </c>
      <c r="C82" s="70"/>
      <c r="D82" s="71"/>
      <c r="E82" s="72"/>
      <c r="F82" s="73"/>
      <c r="G82" s="70"/>
      <c r="H82" s="74"/>
      <c r="I82" s="75"/>
      <c r="J82" s="75"/>
      <c r="K82" s="36"/>
      <c r="L82" s="82"/>
      <c r="M82" s="82"/>
      <c r="N82" s="77"/>
      <c r="O82" s="84" t="s">
        <v>179</v>
      </c>
      <c r="P82" s="86">
        <v>42758.680914351855</v>
      </c>
      <c r="Q82" s="84" t="s">
        <v>427</v>
      </c>
      <c r="R82" s="87" t="s">
        <v>559</v>
      </c>
      <c r="S82" s="84" t="s">
        <v>611</v>
      </c>
      <c r="T82" s="84" t="s">
        <v>661</v>
      </c>
      <c r="U82" s="86">
        <v>42758.680914351855</v>
      </c>
      <c r="V82" s="87" t="s">
        <v>756</v>
      </c>
      <c r="W82" s="84"/>
      <c r="X82" s="84"/>
      <c r="Y82" s="90" t="s">
        <v>943</v>
      </c>
      <c r="Z82" s="84"/>
      <c r="AA82" s="84" t="b">
        <v>0</v>
      </c>
      <c r="AB82" s="84">
        <v>0</v>
      </c>
      <c r="AC82" s="90" t="s">
        <v>1065</v>
      </c>
      <c r="AD82" s="84" t="b">
        <v>1</v>
      </c>
      <c r="AE82" s="84" t="s">
        <v>1076</v>
      </c>
      <c r="AF82" s="84"/>
      <c r="AG82" s="90" t="s">
        <v>1060</v>
      </c>
      <c r="AH82" s="84" t="b">
        <v>0</v>
      </c>
      <c r="AI82" s="84">
        <v>0</v>
      </c>
      <c r="AJ82" s="90" t="s">
        <v>1065</v>
      </c>
      <c r="AK82" s="84" t="s">
        <v>1089</v>
      </c>
      <c r="AL82" s="84" t="b">
        <v>0</v>
      </c>
      <c r="AM82" s="90" t="s">
        <v>943</v>
      </c>
      <c r="AN82" s="84">
        <v>0</v>
      </c>
      <c r="AO82" s="84">
        <v>0</v>
      </c>
      <c r="AP82" s="84"/>
      <c r="AQ82" s="84"/>
      <c r="AR82" s="84"/>
      <c r="AS82" s="84"/>
      <c r="AT82" s="84"/>
      <c r="AU82" s="84"/>
      <c r="AV82" s="84"/>
      <c r="AW82" s="84"/>
      <c r="AX82" s="83">
        <v>3</v>
      </c>
    </row>
    <row r="83" spans="1:50" x14ac:dyDescent="0.25">
      <c r="A83" s="69" t="s">
        <v>278</v>
      </c>
      <c r="B83" s="69" t="s">
        <v>278</v>
      </c>
      <c r="C83" s="70"/>
      <c r="D83" s="71"/>
      <c r="E83" s="72"/>
      <c r="F83" s="73"/>
      <c r="G83" s="70"/>
      <c r="H83" s="74"/>
      <c r="I83" s="75"/>
      <c r="J83" s="75"/>
      <c r="K83" s="36"/>
      <c r="L83" s="82"/>
      <c r="M83" s="82"/>
      <c r="N83" s="77"/>
      <c r="O83" s="84" t="s">
        <v>179</v>
      </c>
      <c r="P83" s="86">
        <v>42758.683657407404</v>
      </c>
      <c r="Q83" s="84" t="s">
        <v>428</v>
      </c>
      <c r="R83" s="87" t="s">
        <v>560</v>
      </c>
      <c r="S83" s="84" t="s">
        <v>622</v>
      </c>
      <c r="T83" s="84"/>
      <c r="U83" s="86">
        <v>42758.683657407404</v>
      </c>
      <c r="V83" s="87" t="s">
        <v>757</v>
      </c>
      <c r="W83" s="84"/>
      <c r="X83" s="84"/>
      <c r="Y83" s="90" t="s">
        <v>944</v>
      </c>
      <c r="Z83" s="84"/>
      <c r="AA83" s="84" t="b">
        <v>0</v>
      </c>
      <c r="AB83" s="84">
        <v>1</v>
      </c>
      <c r="AC83" s="90" t="s">
        <v>1065</v>
      </c>
      <c r="AD83" s="84" t="b">
        <v>0</v>
      </c>
      <c r="AE83" s="84" t="s">
        <v>1076</v>
      </c>
      <c r="AF83" s="84"/>
      <c r="AG83" s="90" t="s">
        <v>1065</v>
      </c>
      <c r="AH83" s="84" t="b">
        <v>0</v>
      </c>
      <c r="AI83" s="84">
        <v>0</v>
      </c>
      <c r="AJ83" s="90" t="s">
        <v>1065</v>
      </c>
      <c r="AK83" s="84" t="s">
        <v>1089</v>
      </c>
      <c r="AL83" s="84" t="b">
        <v>0</v>
      </c>
      <c r="AM83" s="90" t="s">
        <v>944</v>
      </c>
      <c r="AN83" s="84">
        <v>0</v>
      </c>
      <c r="AO83" s="84">
        <v>0</v>
      </c>
      <c r="AP83" s="84"/>
      <c r="AQ83" s="84"/>
      <c r="AR83" s="84"/>
      <c r="AS83" s="84"/>
      <c r="AT83" s="84"/>
      <c r="AU83" s="84"/>
      <c r="AV83" s="84"/>
      <c r="AW83" s="84"/>
      <c r="AX83" s="83">
        <v>3</v>
      </c>
    </row>
    <row r="84" spans="1:50" x14ac:dyDescent="0.25">
      <c r="A84" s="69" t="s">
        <v>279</v>
      </c>
      <c r="B84" s="69" t="s">
        <v>279</v>
      </c>
      <c r="C84" s="70"/>
      <c r="D84" s="71"/>
      <c r="E84" s="72"/>
      <c r="F84" s="73"/>
      <c r="G84" s="70"/>
      <c r="H84" s="74"/>
      <c r="I84" s="75"/>
      <c r="J84" s="75"/>
      <c r="K84" s="36"/>
      <c r="L84" s="82"/>
      <c r="M84" s="82"/>
      <c r="N84" s="77"/>
      <c r="O84" s="84" t="s">
        <v>179</v>
      </c>
      <c r="P84" s="86">
        <v>42758.683854166666</v>
      </c>
      <c r="Q84" s="84" t="s">
        <v>429</v>
      </c>
      <c r="R84" s="87" t="s">
        <v>561</v>
      </c>
      <c r="S84" s="84" t="s">
        <v>622</v>
      </c>
      <c r="T84" s="84"/>
      <c r="U84" s="86">
        <v>42758.683854166666</v>
      </c>
      <c r="V84" s="87" t="s">
        <v>758</v>
      </c>
      <c r="W84" s="84"/>
      <c r="X84" s="84"/>
      <c r="Y84" s="90" t="s">
        <v>945</v>
      </c>
      <c r="Z84" s="84"/>
      <c r="AA84" s="84" t="b">
        <v>0</v>
      </c>
      <c r="AB84" s="84">
        <v>0</v>
      </c>
      <c r="AC84" s="90" t="s">
        <v>1065</v>
      </c>
      <c r="AD84" s="84" t="b">
        <v>0</v>
      </c>
      <c r="AE84" s="84" t="s">
        <v>1076</v>
      </c>
      <c r="AF84" s="84"/>
      <c r="AG84" s="90" t="s">
        <v>1065</v>
      </c>
      <c r="AH84" s="84" t="b">
        <v>0</v>
      </c>
      <c r="AI84" s="84">
        <v>0</v>
      </c>
      <c r="AJ84" s="90" t="s">
        <v>1065</v>
      </c>
      <c r="AK84" s="84" t="s">
        <v>1090</v>
      </c>
      <c r="AL84" s="84" t="b">
        <v>0</v>
      </c>
      <c r="AM84" s="90" t="s">
        <v>945</v>
      </c>
      <c r="AN84" s="84">
        <v>0</v>
      </c>
      <c r="AO84" s="84">
        <v>0</v>
      </c>
      <c r="AP84" s="84"/>
      <c r="AQ84" s="84"/>
      <c r="AR84" s="84"/>
      <c r="AS84" s="84"/>
      <c r="AT84" s="84"/>
      <c r="AU84" s="84"/>
      <c r="AV84" s="84"/>
      <c r="AW84" s="84"/>
      <c r="AX84" s="83">
        <v>3</v>
      </c>
    </row>
    <row r="85" spans="1:50" x14ac:dyDescent="0.25">
      <c r="A85" s="69" t="s">
        <v>280</v>
      </c>
      <c r="B85" s="69" t="s">
        <v>280</v>
      </c>
      <c r="C85" s="70"/>
      <c r="D85" s="71"/>
      <c r="E85" s="72"/>
      <c r="F85" s="73"/>
      <c r="G85" s="70"/>
      <c r="H85" s="74"/>
      <c r="I85" s="75"/>
      <c r="J85" s="75"/>
      <c r="K85" s="36"/>
      <c r="L85" s="82"/>
      <c r="M85" s="82"/>
      <c r="N85" s="77"/>
      <c r="O85" s="84" t="s">
        <v>179</v>
      </c>
      <c r="P85" s="86">
        <v>42758.684675925928</v>
      </c>
      <c r="Q85" s="84" t="s">
        <v>430</v>
      </c>
      <c r="R85" s="87" t="s">
        <v>559</v>
      </c>
      <c r="S85" s="84" t="s">
        <v>611</v>
      </c>
      <c r="T85" s="84"/>
      <c r="U85" s="86">
        <v>42758.684675925928</v>
      </c>
      <c r="V85" s="87" t="s">
        <v>759</v>
      </c>
      <c r="W85" s="84"/>
      <c r="X85" s="84"/>
      <c r="Y85" s="90" t="s">
        <v>946</v>
      </c>
      <c r="Z85" s="84"/>
      <c r="AA85" s="84" t="b">
        <v>0</v>
      </c>
      <c r="AB85" s="84">
        <v>0</v>
      </c>
      <c r="AC85" s="90" t="s">
        <v>1065</v>
      </c>
      <c r="AD85" s="84" t="b">
        <v>1</v>
      </c>
      <c r="AE85" s="84" t="s">
        <v>1076</v>
      </c>
      <c r="AF85" s="84"/>
      <c r="AG85" s="90" t="s">
        <v>1060</v>
      </c>
      <c r="AH85" s="84" t="b">
        <v>0</v>
      </c>
      <c r="AI85" s="84">
        <v>0</v>
      </c>
      <c r="AJ85" s="90" t="s">
        <v>1065</v>
      </c>
      <c r="AK85" s="84" t="s">
        <v>1090</v>
      </c>
      <c r="AL85" s="84" t="b">
        <v>0</v>
      </c>
      <c r="AM85" s="90" t="s">
        <v>946</v>
      </c>
      <c r="AN85" s="84">
        <v>0</v>
      </c>
      <c r="AO85" s="84">
        <v>0</v>
      </c>
      <c r="AP85" s="84"/>
      <c r="AQ85" s="84"/>
      <c r="AR85" s="84"/>
      <c r="AS85" s="84"/>
      <c r="AT85" s="84"/>
      <c r="AU85" s="84"/>
      <c r="AV85" s="84"/>
      <c r="AW85" s="84"/>
      <c r="AX85" s="83">
        <v>3</v>
      </c>
    </row>
    <row r="86" spans="1:50" x14ac:dyDescent="0.25">
      <c r="A86" s="69" t="s">
        <v>281</v>
      </c>
      <c r="B86" s="69" t="s">
        <v>281</v>
      </c>
      <c r="C86" s="70"/>
      <c r="D86" s="71"/>
      <c r="E86" s="72"/>
      <c r="F86" s="73"/>
      <c r="G86" s="70"/>
      <c r="H86" s="74"/>
      <c r="I86" s="75"/>
      <c r="J86" s="75"/>
      <c r="K86" s="36"/>
      <c r="L86" s="82"/>
      <c r="M86" s="82"/>
      <c r="N86" s="77"/>
      <c r="O86" s="84" t="s">
        <v>179</v>
      </c>
      <c r="P86" s="86">
        <v>42758.684432870374</v>
      </c>
      <c r="Q86" s="84" t="s">
        <v>431</v>
      </c>
      <c r="R86" s="87" t="s">
        <v>561</v>
      </c>
      <c r="S86" s="84" t="s">
        <v>622</v>
      </c>
      <c r="T86" s="84"/>
      <c r="U86" s="86">
        <v>42758.684432870374</v>
      </c>
      <c r="V86" s="87" t="s">
        <v>760</v>
      </c>
      <c r="W86" s="84"/>
      <c r="X86" s="84"/>
      <c r="Y86" s="90" t="s">
        <v>947</v>
      </c>
      <c r="Z86" s="84"/>
      <c r="AA86" s="84" t="b">
        <v>0</v>
      </c>
      <c r="AB86" s="84">
        <v>2</v>
      </c>
      <c r="AC86" s="90" t="s">
        <v>1065</v>
      </c>
      <c r="AD86" s="84" t="b">
        <v>0</v>
      </c>
      <c r="AE86" s="84" t="s">
        <v>1076</v>
      </c>
      <c r="AF86" s="84"/>
      <c r="AG86" s="90" t="s">
        <v>1065</v>
      </c>
      <c r="AH86" s="84" t="b">
        <v>0</v>
      </c>
      <c r="AI86" s="84">
        <v>1</v>
      </c>
      <c r="AJ86" s="90" t="s">
        <v>1065</v>
      </c>
      <c r="AK86" s="84" t="s">
        <v>1102</v>
      </c>
      <c r="AL86" s="84" t="b">
        <v>0</v>
      </c>
      <c r="AM86" s="90" t="s">
        <v>947</v>
      </c>
      <c r="AN86" s="84">
        <v>0</v>
      </c>
      <c r="AO86" s="84">
        <v>0</v>
      </c>
      <c r="AP86" s="84"/>
      <c r="AQ86" s="84"/>
      <c r="AR86" s="84"/>
      <c r="AS86" s="84"/>
      <c r="AT86" s="84"/>
      <c r="AU86" s="84"/>
      <c r="AV86" s="84"/>
      <c r="AW86" s="84"/>
      <c r="AX86" s="83">
        <v>3</v>
      </c>
    </row>
    <row r="87" spans="1:50" x14ac:dyDescent="0.25">
      <c r="A87" s="69" t="s">
        <v>282</v>
      </c>
      <c r="B87" s="69" t="s">
        <v>281</v>
      </c>
      <c r="C87" s="70"/>
      <c r="D87" s="71"/>
      <c r="E87" s="72"/>
      <c r="F87" s="73"/>
      <c r="G87" s="70"/>
      <c r="H87" s="74"/>
      <c r="I87" s="75"/>
      <c r="J87" s="75"/>
      <c r="K87" s="36"/>
      <c r="L87" s="82"/>
      <c r="M87" s="82"/>
      <c r="N87" s="77"/>
      <c r="O87" s="84" t="s">
        <v>363</v>
      </c>
      <c r="P87" s="86">
        <v>42758.685185185182</v>
      </c>
      <c r="Q87" s="84" t="s">
        <v>432</v>
      </c>
      <c r="R87" s="84"/>
      <c r="S87" s="84"/>
      <c r="T87" s="84"/>
      <c r="U87" s="86">
        <v>42758.685185185182</v>
      </c>
      <c r="V87" s="87" t="s">
        <v>761</v>
      </c>
      <c r="W87" s="84"/>
      <c r="X87" s="84"/>
      <c r="Y87" s="90" t="s">
        <v>948</v>
      </c>
      <c r="Z87" s="84"/>
      <c r="AA87" s="84" t="b">
        <v>0</v>
      </c>
      <c r="AB87" s="84">
        <v>0</v>
      </c>
      <c r="AC87" s="90" t="s">
        <v>1065</v>
      </c>
      <c r="AD87" s="84" t="b">
        <v>0</v>
      </c>
      <c r="AE87" s="84" t="s">
        <v>1076</v>
      </c>
      <c r="AF87" s="84"/>
      <c r="AG87" s="90" t="s">
        <v>1065</v>
      </c>
      <c r="AH87" s="84" t="b">
        <v>0</v>
      </c>
      <c r="AI87" s="84">
        <v>1</v>
      </c>
      <c r="AJ87" s="90" t="s">
        <v>947</v>
      </c>
      <c r="AK87" s="84" t="s">
        <v>1092</v>
      </c>
      <c r="AL87" s="84" t="b">
        <v>0</v>
      </c>
      <c r="AM87" s="90" t="s">
        <v>947</v>
      </c>
      <c r="AN87" s="84">
        <v>0</v>
      </c>
      <c r="AO87" s="84">
        <v>0</v>
      </c>
      <c r="AP87" s="84"/>
      <c r="AQ87" s="84"/>
      <c r="AR87" s="84"/>
      <c r="AS87" s="84"/>
      <c r="AT87" s="84"/>
      <c r="AU87" s="84"/>
      <c r="AV87" s="84"/>
      <c r="AW87" s="84"/>
      <c r="AX87" s="83">
        <v>3</v>
      </c>
    </row>
    <row r="88" spans="1:50" x14ac:dyDescent="0.25">
      <c r="A88" s="69" t="s">
        <v>283</v>
      </c>
      <c r="B88" s="69" t="s">
        <v>283</v>
      </c>
      <c r="C88" s="70"/>
      <c r="D88" s="71"/>
      <c r="E88" s="72"/>
      <c r="F88" s="73"/>
      <c r="G88" s="70"/>
      <c r="H88" s="74"/>
      <c r="I88" s="75"/>
      <c r="J88" s="75"/>
      <c r="K88" s="36"/>
      <c r="L88" s="82"/>
      <c r="M88" s="82"/>
      <c r="N88" s="77"/>
      <c r="O88" s="84" t="s">
        <v>179</v>
      </c>
      <c r="P88" s="86">
        <v>42758.686712962961</v>
      </c>
      <c r="Q88" s="84" t="s">
        <v>433</v>
      </c>
      <c r="R88" s="84"/>
      <c r="S88" s="84"/>
      <c r="T88" s="84" t="s">
        <v>663</v>
      </c>
      <c r="U88" s="86">
        <v>42758.686712962961</v>
      </c>
      <c r="V88" s="87" t="s">
        <v>762</v>
      </c>
      <c r="W88" s="84"/>
      <c r="X88" s="84"/>
      <c r="Y88" s="90" t="s">
        <v>949</v>
      </c>
      <c r="Z88" s="84"/>
      <c r="AA88" s="84" t="b">
        <v>0</v>
      </c>
      <c r="AB88" s="84">
        <v>1</v>
      </c>
      <c r="AC88" s="90" t="s">
        <v>1065</v>
      </c>
      <c r="AD88" s="84" t="b">
        <v>0</v>
      </c>
      <c r="AE88" s="84" t="s">
        <v>1076</v>
      </c>
      <c r="AF88" s="84"/>
      <c r="AG88" s="90" t="s">
        <v>1065</v>
      </c>
      <c r="AH88" s="84" t="b">
        <v>0</v>
      </c>
      <c r="AI88" s="84">
        <v>0</v>
      </c>
      <c r="AJ88" s="90" t="s">
        <v>1065</v>
      </c>
      <c r="AK88" s="84" t="s">
        <v>1090</v>
      </c>
      <c r="AL88" s="84" t="b">
        <v>0</v>
      </c>
      <c r="AM88" s="90" t="s">
        <v>949</v>
      </c>
      <c r="AN88" s="84">
        <v>0</v>
      </c>
      <c r="AO88" s="84">
        <v>0</v>
      </c>
      <c r="AP88" s="84" t="s">
        <v>1113</v>
      </c>
      <c r="AQ88" s="84" t="s">
        <v>1116</v>
      </c>
      <c r="AR88" s="84" t="s">
        <v>1118</v>
      </c>
      <c r="AS88" s="84" t="s">
        <v>1121</v>
      </c>
      <c r="AT88" s="84" t="s">
        <v>1125</v>
      </c>
      <c r="AU88" s="84" t="s">
        <v>1129</v>
      </c>
      <c r="AV88" s="84" t="s">
        <v>1131</v>
      </c>
      <c r="AW88" s="87" t="s">
        <v>1134</v>
      </c>
      <c r="AX88" s="83">
        <v>1</v>
      </c>
    </row>
    <row r="89" spans="1:50" x14ac:dyDescent="0.25">
      <c r="A89" s="69" t="s">
        <v>284</v>
      </c>
      <c r="B89" s="69" t="s">
        <v>284</v>
      </c>
      <c r="C89" s="70"/>
      <c r="D89" s="71"/>
      <c r="E89" s="72"/>
      <c r="F89" s="73"/>
      <c r="G89" s="70"/>
      <c r="H89" s="74"/>
      <c r="I89" s="75"/>
      <c r="J89" s="75"/>
      <c r="K89" s="36"/>
      <c r="L89" s="82"/>
      <c r="M89" s="82"/>
      <c r="N89" s="77"/>
      <c r="O89" s="84" t="s">
        <v>179</v>
      </c>
      <c r="P89" s="86">
        <v>42758.691840277781</v>
      </c>
      <c r="Q89" s="84" t="s">
        <v>434</v>
      </c>
      <c r="R89" s="84"/>
      <c r="S89" s="84"/>
      <c r="T89" s="84"/>
      <c r="U89" s="86">
        <v>42758.691840277781</v>
      </c>
      <c r="V89" s="87" t="s">
        <v>763</v>
      </c>
      <c r="W89" s="84"/>
      <c r="X89" s="84"/>
      <c r="Y89" s="90" t="s">
        <v>950</v>
      </c>
      <c r="Z89" s="90" t="s">
        <v>1060</v>
      </c>
      <c r="AA89" s="84" t="b">
        <v>0</v>
      </c>
      <c r="AB89" s="84">
        <v>0</v>
      </c>
      <c r="AC89" s="90" t="s">
        <v>1066</v>
      </c>
      <c r="AD89" s="84" t="b">
        <v>0</v>
      </c>
      <c r="AE89" s="84" t="s">
        <v>1076</v>
      </c>
      <c r="AF89" s="84"/>
      <c r="AG89" s="90" t="s">
        <v>1065</v>
      </c>
      <c r="AH89" s="84" t="b">
        <v>0</v>
      </c>
      <c r="AI89" s="84">
        <v>0</v>
      </c>
      <c r="AJ89" s="90" t="s">
        <v>1065</v>
      </c>
      <c r="AK89" s="84" t="s">
        <v>1089</v>
      </c>
      <c r="AL89" s="84" t="b">
        <v>0</v>
      </c>
      <c r="AM89" s="90" t="s">
        <v>1060</v>
      </c>
      <c r="AN89" s="84">
        <v>0</v>
      </c>
      <c r="AO89" s="84">
        <v>0</v>
      </c>
      <c r="AP89" s="84"/>
      <c r="AQ89" s="84"/>
      <c r="AR89" s="84"/>
      <c r="AS89" s="84"/>
      <c r="AT89" s="84"/>
      <c r="AU89" s="84"/>
      <c r="AV89" s="84"/>
      <c r="AW89" s="84"/>
      <c r="AX89" s="83">
        <v>1</v>
      </c>
    </row>
    <row r="90" spans="1:50" x14ac:dyDescent="0.25">
      <c r="A90" s="69" t="s">
        <v>285</v>
      </c>
      <c r="B90" s="69" t="s">
        <v>285</v>
      </c>
      <c r="C90" s="70"/>
      <c r="D90" s="71"/>
      <c r="E90" s="72"/>
      <c r="F90" s="73"/>
      <c r="G90" s="70"/>
      <c r="H90" s="74"/>
      <c r="I90" s="75"/>
      <c r="J90" s="75"/>
      <c r="K90" s="36"/>
      <c r="L90" s="82"/>
      <c r="M90" s="82"/>
      <c r="N90" s="77"/>
      <c r="O90" s="84" t="s">
        <v>179</v>
      </c>
      <c r="P90" s="86">
        <v>42758.691944444443</v>
      </c>
      <c r="Q90" s="84" t="s">
        <v>435</v>
      </c>
      <c r="R90" s="87" t="s">
        <v>562</v>
      </c>
      <c r="S90" s="84" t="s">
        <v>623</v>
      </c>
      <c r="T90" s="84" t="s">
        <v>664</v>
      </c>
      <c r="U90" s="86">
        <v>42758.691944444443</v>
      </c>
      <c r="V90" s="87" t="s">
        <v>764</v>
      </c>
      <c r="W90" s="84"/>
      <c r="X90" s="84"/>
      <c r="Y90" s="90" t="s">
        <v>951</v>
      </c>
      <c r="Z90" s="84"/>
      <c r="AA90" s="84" t="b">
        <v>0</v>
      </c>
      <c r="AB90" s="84">
        <v>0</v>
      </c>
      <c r="AC90" s="90" t="s">
        <v>1065</v>
      </c>
      <c r="AD90" s="84" t="b">
        <v>0</v>
      </c>
      <c r="AE90" s="84" t="s">
        <v>1076</v>
      </c>
      <c r="AF90" s="84"/>
      <c r="AG90" s="90" t="s">
        <v>1065</v>
      </c>
      <c r="AH90" s="84" t="b">
        <v>0</v>
      </c>
      <c r="AI90" s="84">
        <v>0</v>
      </c>
      <c r="AJ90" s="90" t="s">
        <v>1065</v>
      </c>
      <c r="AK90" s="84" t="s">
        <v>1090</v>
      </c>
      <c r="AL90" s="84" t="b">
        <v>0</v>
      </c>
      <c r="AM90" s="90" t="s">
        <v>951</v>
      </c>
      <c r="AN90" s="84">
        <v>0</v>
      </c>
      <c r="AO90" s="84">
        <v>0</v>
      </c>
      <c r="AP90" s="84" t="s">
        <v>1114</v>
      </c>
      <c r="AQ90" s="84" t="s">
        <v>1115</v>
      </c>
      <c r="AR90" s="84" t="s">
        <v>1117</v>
      </c>
      <c r="AS90" s="84" t="s">
        <v>1122</v>
      </c>
      <c r="AT90" s="84" t="s">
        <v>1126</v>
      </c>
      <c r="AU90" s="84" t="s">
        <v>1130</v>
      </c>
      <c r="AV90" s="84" t="s">
        <v>1131</v>
      </c>
      <c r="AW90" s="87" t="s">
        <v>1135</v>
      </c>
      <c r="AX90" s="83">
        <v>3</v>
      </c>
    </row>
    <row r="91" spans="1:50" x14ac:dyDescent="0.25">
      <c r="A91" s="69" t="s">
        <v>286</v>
      </c>
      <c r="B91" s="69" t="s">
        <v>286</v>
      </c>
      <c r="C91" s="70"/>
      <c r="D91" s="71"/>
      <c r="E91" s="72"/>
      <c r="F91" s="73"/>
      <c r="G91" s="70"/>
      <c r="H91" s="74"/>
      <c r="I91" s="75"/>
      <c r="J91" s="75"/>
      <c r="K91" s="36"/>
      <c r="L91" s="82"/>
      <c r="M91" s="82"/>
      <c r="N91" s="77"/>
      <c r="O91" s="84" t="s">
        <v>179</v>
      </c>
      <c r="P91" s="86">
        <v>42758.690266203703</v>
      </c>
      <c r="Q91" s="84" t="s">
        <v>436</v>
      </c>
      <c r="R91" s="84"/>
      <c r="S91" s="84"/>
      <c r="T91" s="84" t="s">
        <v>648</v>
      </c>
      <c r="U91" s="86">
        <v>42758.690266203703</v>
      </c>
      <c r="V91" s="87" t="s">
        <v>765</v>
      </c>
      <c r="W91" s="84"/>
      <c r="X91" s="84"/>
      <c r="Y91" s="90" t="s">
        <v>952</v>
      </c>
      <c r="Z91" s="84"/>
      <c r="AA91" s="84" t="b">
        <v>0</v>
      </c>
      <c r="AB91" s="84">
        <v>2</v>
      </c>
      <c r="AC91" s="90" t="s">
        <v>1065</v>
      </c>
      <c r="AD91" s="84" t="b">
        <v>0</v>
      </c>
      <c r="AE91" s="84" t="s">
        <v>1076</v>
      </c>
      <c r="AF91" s="84"/>
      <c r="AG91" s="90" t="s">
        <v>1065</v>
      </c>
      <c r="AH91" s="84" t="b">
        <v>0</v>
      </c>
      <c r="AI91" s="84">
        <v>1</v>
      </c>
      <c r="AJ91" s="90" t="s">
        <v>1065</v>
      </c>
      <c r="AK91" s="84" t="s">
        <v>1089</v>
      </c>
      <c r="AL91" s="84" t="b">
        <v>0</v>
      </c>
      <c r="AM91" s="90" t="s">
        <v>952</v>
      </c>
      <c r="AN91" s="84">
        <v>0</v>
      </c>
      <c r="AO91" s="84">
        <v>0</v>
      </c>
      <c r="AP91" s="84"/>
      <c r="AQ91" s="84"/>
      <c r="AR91" s="84"/>
      <c r="AS91" s="84"/>
      <c r="AT91" s="84"/>
      <c r="AU91" s="84"/>
      <c r="AV91" s="84"/>
      <c r="AW91" s="84"/>
      <c r="AX91" s="83">
        <v>3</v>
      </c>
    </row>
    <row r="92" spans="1:50" x14ac:dyDescent="0.25">
      <c r="A92" s="69" t="s">
        <v>287</v>
      </c>
      <c r="B92" s="69" t="s">
        <v>286</v>
      </c>
      <c r="C92" s="70"/>
      <c r="D92" s="71"/>
      <c r="E92" s="72"/>
      <c r="F92" s="73"/>
      <c r="G92" s="70"/>
      <c r="H92" s="74"/>
      <c r="I92" s="75"/>
      <c r="J92" s="75"/>
      <c r="K92" s="36"/>
      <c r="L92" s="82"/>
      <c r="M92" s="82"/>
      <c r="N92" s="77"/>
      <c r="O92" s="84" t="s">
        <v>363</v>
      </c>
      <c r="P92" s="86">
        <v>42758.692384259259</v>
      </c>
      <c r="Q92" s="84" t="s">
        <v>437</v>
      </c>
      <c r="R92" s="84"/>
      <c r="S92" s="84"/>
      <c r="T92" s="84" t="s">
        <v>645</v>
      </c>
      <c r="U92" s="86">
        <v>42758.692384259259</v>
      </c>
      <c r="V92" s="87" t="s">
        <v>766</v>
      </c>
      <c r="W92" s="84"/>
      <c r="X92" s="84"/>
      <c r="Y92" s="90" t="s">
        <v>953</v>
      </c>
      <c r="Z92" s="84"/>
      <c r="AA92" s="84" t="b">
        <v>0</v>
      </c>
      <c r="AB92" s="84">
        <v>0</v>
      </c>
      <c r="AC92" s="90" t="s">
        <v>1065</v>
      </c>
      <c r="AD92" s="84" t="b">
        <v>0</v>
      </c>
      <c r="AE92" s="84" t="s">
        <v>1076</v>
      </c>
      <c r="AF92" s="84"/>
      <c r="AG92" s="90" t="s">
        <v>1065</v>
      </c>
      <c r="AH92" s="84" t="b">
        <v>0</v>
      </c>
      <c r="AI92" s="84">
        <v>1</v>
      </c>
      <c r="AJ92" s="90" t="s">
        <v>952</v>
      </c>
      <c r="AK92" s="84" t="s">
        <v>1090</v>
      </c>
      <c r="AL92" s="84" t="b">
        <v>0</v>
      </c>
      <c r="AM92" s="90" t="s">
        <v>952</v>
      </c>
      <c r="AN92" s="84">
        <v>0</v>
      </c>
      <c r="AO92" s="84">
        <v>0</v>
      </c>
      <c r="AP92" s="84"/>
      <c r="AQ92" s="84"/>
      <c r="AR92" s="84"/>
      <c r="AS92" s="84"/>
      <c r="AT92" s="84"/>
      <c r="AU92" s="84"/>
      <c r="AV92" s="84"/>
      <c r="AW92" s="84"/>
      <c r="AX92" s="83">
        <v>3</v>
      </c>
    </row>
    <row r="93" spans="1:50" x14ac:dyDescent="0.25">
      <c r="A93" s="69" t="s">
        <v>288</v>
      </c>
      <c r="B93" s="69" t="s">
        <v>288</v>
      </c>
      <c r="C93" s="70"/>
      <c r="D93" s="71"/>
      <c r="E93" s="72"/>
      <c r="F93" s="73"/>
      <c r="G93" s="70"/>
      <c r="H93" s="74"/>
      <c r="I93" s="75"/>
      <c r="J93" s="75"/>
      <c r="K93" s="36"/>
      <c r="L93" s="82"/>
      <c r="M93" s="82"/>
      <c r="N93" s="77"/>
      <c r="O93" s="84" t="s">
        <v>179</v>
      </c>
      <c r="P93" s="86">
        <v>42758.693877314814</v>
      </c>
      <c r="Q93" s="84" t="s">
        <v>438</v>
      </c>
      <c r="R93" s="84"/>
      <c r="S93" s="84"/>
      <c r="T93" s="84" t="s">
        <v>665</v>
      </c>
      <c r="U93" s="86">
        <v>42758.693877314814</v>
      </c>
      <c r="V93" s="87" t="s">
        <v>767</v>
      </c>
      <c r="W93" s="84"/>
      <c r="X93" s="84"/>
      <c r="Y93" s="90" t="s">
        <v>954</v>
      </c>
      <c r="Z93" s="84"/>
      <c r="AA93" s="84" t="b">
        <v>0</v>
      </c>
      <c r="AB93" s="84">
        <v>3</v>
      </c>
      <c r="AC93" s="90" t="s">
        <v>1065</v>
      </c>
      <c r="AD93" s="84" t="b">
        <v>0</v>
      </c>
      <c r="AE93" s="84" t="s">
        <v>1076</v>
      </c>
      <c r="AF93" s="84"/>
      <c r="AG93" s="90" t="s">
        <v>1065</v>
      </c>
      <c r="AH93" s="84" t="b">
        <v>0</v>
      </c>
      <c r="AI93" s="84">
        <v>1</v>
      </c>
      <c r="AJ93" s="90" t="s">
        <v>1065</v>
      </c>
      <c r="AK93" s="84" t="s">
        <v>1092</v>
      </c>
      <c r="AL93" s="84" t="b">
        <v>0</v>
      </c>
      <c r="AM93" s="90" t="s">
        <v>954</v>
      </c>
      <c r="AN93" s="84">
        <v>0</v>
      </c>
      <c r="AO93" s="84">
        <v>0</v>
      </c>
      <c r="AP93" s="84"/>
      <c r="AQ93" s="84"/>
      <c r="AR93" s="84"/>
      <c r="AS93" s="84"/>
      <c r="AT93" s="84"/>
      <c r="AU93" s="84"/>
      <c r="AV93" s="84"/>
      <c r="AW93" s="84"/>
      <c r="AX93" s="83">
        <v>1</v>
      </c>
    </row>
    <row r="94" spans="1:50" x14ac:dyDescent="0.25">
      <c r="A94" s="69" t="s">
        <v>289</v>
      </c>
      <c r="B94" s="69" t="s">
        <v>288</v>
      </c>
      <c r="C94" s="70"/>
      <c r="D94" s="71"/>
      <c r="E94" s="72"/>
      <c r="F94" s="73"/>
      <c r="G94" s="70"/>
      <c r="H94" s="74"/>
      <c r="I94" s="75"/>
      <c r="J94" s="75"/>
      <c r="K94" s="36"/>
      <c r="L94" s="82"/>
      <c r="M94" s="82"/>
      <c r="N94" s="77"/>
      <c r="O94" s="84" t="s">
        <v>363</v>
      </c>
      <c r="P94" s="86">
        <v>42758.694224537037</v>
      </c>
      <c r="Q94" s="84" t="s">
        <v>439</v>
      </c>
      <c r="R94" s="84"/>
      <c r="S94" s="84"/>
      <c r="T94" s="84" t="s">
        <v>666</v>
      </c>
      <c r="U94" s="86">
        <v>42758.694224537037</v>
      </c>
      <c r="V94" s="87" t="s">
        <v>768</v>
      </c>
      <c r="W94" s="84"/>
      <c r="X94" s="84"/>
      <c r="Y94" s="90" t="s">
        <v>955</v>
      </c>
      <c r="Z94" s="84"/>
      <c r="AA94" s="84" t="b">
        <v>0</v>
      </c>
      <c r="AB94" s="84">
        <v>0</v>
      </c>
      <c r="AC94" s="90" t="s">
        <v>1065</v>
      </c>
      <c r="AD94" s="84" t="b">
        <v>0</v>
      </c>
      <c r="AE94" s="84" t="s">
        <v>1076</v>
      </c>
      <c r="AF94" s="84"/>
      <c r="AG94" s="90" t="s">
        <v>1065</v>
      </c>
      <c r="AH94" s="84" t="b">
        <v>0</v>
      </c>
      <c r="AI94" s="84">
        <v>1</v>
      </c>
      <c r="AJ94" s="90" t="s">
        <v>954</v>
      </c>
      <c r="AK94" s="84" t="s">
        <v>1092</v>
      </c>
      <c r="AL94" s="84" t="b">
        <v>0</v>
      </c>
      <c r="AM94" s="90" t="s">
        <v>954</v>
      </c>
      <c r="AN94" s="84">
        <v>0</v>
      </c>
      <c r="AO94" s="84">
        <v>0</v>
      </c>
      <c r="AP94" s="84"/>
      <c r="AQ94" s="84"/>
      <c r="AR94" s="84"/>
      <c r="AS94" s="84"/>
      <c r="AT94" s="84"/>
      <c r="AU94" s="84"/>
      <c r="AV94" s="84"/>
      <c r="AW94" s="84"/>
      <c r="AX94" s="83">
        <v>3</v>
      </c>
    </row>
    <row r="95" spans="1:50" x14ac:dyDescent="0.25">
      <c r="A95" s="69" t="s">
        <v>290</v>
      </c>
      <c r="B95" s="69" t="s">
        <v>290</v>
      </c>
      <c r="C95" s="70"/>
      <c r="D95" s="71"/>
      <c r="E95" s="72"/>
      <c r="F95" s="73"/>
      <c r="G95" s="70"/>
      <c r="H95" s="74"/>
      <c r="I95" s="75"/>
      <c r="J95" s="75"/>
      <c r="K95" s="36"/>
      <c r="L95" s="82"/>
      <c r="M95" s="82"/>
      <c r="N95" s="77"/>
      <c r="O95" s="84" t="s">
        <v>179</v>
      </c>
      <c r="P95" s="86">
        <v>42758.694247685184</v>
      </c>
      <c r="Q95" s="84" t="s">
        <v>423</v>
      </c>
      <c r="R95" s="84"/>
      <c r="S95" s="84"/>
      <c r="T95" s="84" t="s">
        <v>661</v>
      </c>
      <c r="U95" s="86">
        <v>42758.694247685184</v>
      </c>
      <c r="V95" s="87" t="s">
        <v>769</v>
      </c>
      <c r="W95" s="84"/>
      <c r="X95" s="84"/>
      <c r="Y95" s="90" t="s">
        <v>956</v>
      </c>
      <c r="Z95" s="84"/>
      <c r="AA95" s="84" t="b">
        <v>0</v>
      </c>
      <c r="AB95" s="84">
        <v>0</v>
      </c>
      <c r="AC95" s="90" t="s">
        <v>1065</v>
      </c>
      <c r="AD95" s="84" t="b">
        <v>0</v>
      </c>
      <c r="AE95" s="84" t="s">
        <v>1076</v>
      </c>
      <c r="AF95" s="84"/>
      <c r="AG95" s="90" t="s">
        <v>1065</v>
      </c>
      <c r="AH95" s="84" t="b">
        <v>0</v>
      </c>
      <c r="AI95" s="84">
        <v>179446</v>
      </c>
      <c r="AJ95" s="90" t="s">
        <v>1060</v>
      </c>
      <c r="AK95" s="84" t="s">
        <v>1090</v>
      </c>
      <c r="AL95" s="84" t="b">
        <v>0</v>
      </c>
      <c r="AM95" s="90" t="s">
        <v>1060</v>
      </c>
      <c r="AN95" s="84">
        <v>0</v>
      </c>
      <c r="AO95" s="84">
        <v>0</v>
      </c>
      <c r="AP95" s="84"/>
      <c r="AQ95" s="84"/>
      <c r="AR95" s="84"/>
      <c r="AS95" s="84"/>
      <c r="AT95" s="84"/>
      <c r="AU95" s="84"/>
      <c r="AV95" s="84"/>
      <c r="AW95" s="84"/>
      <c r="AX95" s="83">
        <v>1</v>
      </c>
    </row>
    <row r="96" spans="1:50" x14ac:dyDescent="0.25">
      <c r="A96" s="69" t="s">
        <v>291</v>
      </c>
      <c r="B96" s="69" t="s">
        <v>291</v>
      </c>
      <c r="C96" s="70"/>
      <c r="D96" s="71"/>
      <c r="E96" s="72"/>
      <c r="F96" s="73"/>
      <c r="G96" s="70"/>
      <c r="H96" s="74"/>
      <c r="I96" s="75"/>
      <c r="J96" s="75"/>
      <c r="K96" s="36"/>
      <c r="L96" s="82"/>
      <c r="M96" s="82"/>
      <c r="N96" s="77"/>
      <c r="O96" s="84" t="s">
        <v>179</v>
      </c>
      <c r="P96" s="86">
        <v>42758.696550925924</v>
      </c>
      <c r="Q96" s="84" t="s">
        <v>440</v>
      </c>
      <c r="R96" s="87" t="s">
        <v>563</v>
      </c>
      <c r="S96" s="84" t="s">
        <v>622</v>
      </c>
      <c r="T96" s="84" t="s">
        <v>667</v>
      </c>
      <c r="U96" s="86">
        <v>42758.696550925924</v>
      </c>
      <c r="V96" s="87" t="s">
        <v>770</v>
      </c>
      <c r="W96" s="84"/>
      <c r="X96" s="84"/>
      <c r="Y96" s="90" t="s">
        <v>957</v>
      </c>
      <c r="Z96" s="84"/>
      <c r="AA96" s="84" t="b">
        <v>0</v>
      </c>
      <c r="AB96" s="84">
        <v>0</v>
      </c>
      <c r="AC96" s="90" t="s">
        <v>1065</v>
      </c>
      <c r="AD96" s="84" t="b">
        <v>0</v>
      </c>
      <c r="AE96" s="84" t="s">
        <v>1078</v>
      </c>
      <c r="AF96" s="84"/>
      <c r="AG96" s="90" t="s">
        <v>1065</v>
      </c>
      <c r="AH96" s="84" t="b">
        <v>0</v>
      </c>
      <c r="AI96" s="84">
        <v>0</v>
      </c>
      <c r="AJ96" s="90" t="s">
        <v>1065</v>
      </c>
      <c r="AK96" s="84" t="s">
        <v>1103</v>
      </c>
      <c r="AL96" s="84" t="b">
        <v>0</v>
      </c>
      <c r="AM96" s="90" t="s">
        <v>957</v>
      </c>
      <c r="AN96" s="84">
        <v>0</v>
      </c>
      <c r="AO96" s="84">
        <v>0</v>
      </c>
      <c r="AP96" s="84"/>
      <c r="AQ96" s="84"/>
      <c r="AR96" s="84"/>
      <c r="AS96" s="84"/>
      <c r="AT96" s="84"/>
      <c r="AU96" s="84"/>
      <c r="AV96" s="84"/>
      <c r="AW96" s="84"/>
      <c r="AX96" s="83">
        <v>3</v>
      </c>
    </row>
    <row r="97" spans="1:50" x14ac:dyDescent="0.25">
      <c r="A97" s="69" t="s">
        <v>292</v>
      </c>
      <c r="B97" s="69" t="s">
        <v>312</v>
      </c>
      <c r="C97" s="70"/>
      <c r="D97" s="71"/>
      <c r="E97" s="72"/>
      <c r="F97" s="73"/>
      <c r="G97" s="70"/>
      <c r="H97" s="74"/>
      <c r="I97" s="75"/>
      <c r="J97" s="75"/>
      <c r="K97" s="36"/>
      <c r="L97" s="82"/>
      <c r="M97" s="82"/>
      <c r="N97" s="77"/>
      <c r="O97" s="84" t="s">
        <v>363</v>
      </c>
      <c r="P97" s="86">
        <v>42758.697685185187</v>
      </c>
      <c r="Q97" s="84" t="s">
        <v>441</v>
      </c>
      <c r="R97" s="87" t="s">
        <v>561</v>
      </c>
      <c r="S97" s="84" t="s">
        <v>622</v>
      </c>
      <c r="T97" s="84"/>
      <c r="U97" s="86">
        <v>42758.697685185187</v>
      </c>
      <c r="V97" s="87" t="s">
        <v>771</v>
      </c>
      <c r="W97" s="84"/>
      <c r="X97" s="84"/>
      <c r="Y97" s="90" t="s">
        <v>958</v>
      </c>
      <c r="Z97" s="84"/>
      <c r="AA97" s="84" t="b">
        <v>0</v>
      </c>
      <c r="AB97" s="84">
        <v>0</v>
      </c>
      <c r="AC97" s="90" t="s">
        <v>1065</v>
      </c>
      <c r="AD97" s="84" t="b">
        <v>0</v>
      </c>
      <c r="AE97" s="84" t="s">
        <v>1076</v>
      </c>
      <c r="AF97" s="84"/>
      <c r="AG97" s="90" t="s">
        <v>1065</v>
      </c>
      <c r="AH97" s="84" t="b">
        <v>0</v>
      </c>
      <c r="AI97" s="84">
        <v>3</v>
      </c>
      <c r="AJ97" s="90" t="s">
        <v>978</v>
      </c>
      <c r="AK97" s="84" t="s">
        <v>1092</v>
      </c>
      <c r="AL97" s="84" t="b">
        <v>0</v>
      </c>
      <c r="AM97" s="90" t="s">
        <v>978</v>
      </c>
      <c r="AN97" s="84">
        <v>0</v>
      </c>
      <c r="AO97" s="84">
        <v>0</v>
      </c>
      <c r="AP97" s="84"/>
      <c r="AQ97" s="84"/>
      <c r="AR97" s="84"/>
      <c r="AS97" s="84"/>
      <c r="AT97" s="84"/>
      <c r="AU97" s="84"/>
      <c r="AV97" s="84"/>
      <c r="AW97" s="84"/>
      <c r="AX97" s="83">
        <v>3</v>
      </c>
    </row>
    <row r="98" spans="1:50" x14ac:dyDescent="0.25">
      <c r="A98" s="69" t="s">
        <v>293</v>
      </c>
      <c r="B98" s="69" t="s">
        <v>312</v>
      </c>
      <c r="C98" s="70"/>
      <c r="D98" s="71"/>
      <c r="E98" s="72"/>
      <c r="F98" s="73"/>
      <c r="G98" s="70"/>
      <c r="H98" s="74"/>
      <c r="I98" s="75"/>
      <c r="J98" s="75"/>
      <c r="K98" s="36"/>
      <c r="L98" s="82"/>
      <c r="M98" s="82"/>
      <c r="N98" s="77"/>
      <c r="O98" s="84" t="s">
        <v>363</v>
      </c>
      <c r="P98" s="86">
        <v>42758.698472222219</v>
      </c>
      <c r="Q98" s="84" t="s">
        <v>441</v>
      </c>
      <c r="R98" s="87" t="s">
        <v>561</v>
      </c>
      <c r="S98" s="84" t="s">
        <v>622</v>
      </c>
      <c r="T98" s="84"/>
      <c r="U98" s="86">
        <v>42758.698472222219</v>
      </c>
      <c r="V98" s="87" t="s">
        <v>772</v>
      </c>
      <c r="W98" s="84"/>
      <c r="X98" s="84"/>
      <c r="Y98" s="90" t="s">
        <v>959</v>
      </c>
      <c r="Z98" s="84"/>
      <c r="AA98" s="84" t="b">
        <v>0</v>
      </c>
      <c r="AB98" s="84">
        <v>0</v>
      </c>
      <c r="AC98" s="90" t="s">
        <v>1065</v>
      </c>
      <c r="AD98" s="84" t="b">
        <v>0</v>
      </c>
      <c r="AE98" s="84" t="s">
        <v>1076</v>
      </c>
      <c r="AF98" s="84"/>
      <c r="AG98" s="90" t="s">
        <v>1065</v>
      </c>
      <c r="AH98" s="84" t="b">
        <v>0</v>
      </c>
      <c r="AI98" s="84">
        <v>3</v>
      </c>
      <c r="AJ98" s="90" t="s">
        <v>978</v>
      </c>
      <c r="AK98" s="84" t="s">
        <v>1090</v>
      </c>
      <c r="AL98" s="84" t="b">
        <v>0</v>
      </c>
      <c r="AM98" s="90" t="s">
        <v>978</v>
      </c>
      <c r="AN98" s="84">
        <v>0</v>
      </c>
      <c r="AO98" s="84">
        <v>0</v>
      </c>
      <c r="AP98" s="84"/>
      <c r="AQ98" s="84"/>
      <c r="AR98" s="84"/>
      <c r="AS98" s="84"/>
      <c r="AT98" s="84"/>
      <c r="AU98" s="84"/>
      <c r="AV98" s="84"/>
      <c r="AW98" s="84"/>
      <c r="AX98" s="83">
        <v>3</v>
      </c>
    </row>
    <row r="99" spans="1:50" x14ac:dyDescent="0.25">
      <c r="A99" s="69" t="s">
        <v>294</v>
      </c>
      <c r="B99" s="69" t="s">
        <v>294</v>
      </c>
      <c r="C99" s="70"/>
      <c r="D99" s="71"/>
      <c r="E99" s="72"/>
      <c r="F99" s="73"/>
      <c r="G99" s="70"/>
      <c r="H99" s="74"/>
      <c r="I99" s="75"/>
      <c r="J99" s="75"/>
      <c r="K99" s="36"/>
      <c r="L99" s="82"/>
      <c r="M99" s="82"/>
      <c r="N99" s="77"/>
      <c r="O99" s="84" t="s">
        <v>179</v>
      </c>
      <c r="P99" s="86">
        <v>42758.702152777776</v>
      </c>
      <c r="Q99" s="84" t="s">
        <v>442</v>
      </c>
      <c r="R99" s="84"/>
      <c r="S99" s="84"/>
      <c r="T99" s="84" t="s">
        <v>645</v>
      </c>
      <c r="U99" s="86">
        <v>42758.702152777776</v>
      </c>
      <c r="V99" s="87" t="s">
        <v>773</v>
      </c>
      <c r="W99" s="84"/>
      <c r="X99" s="84"/>
      <c r="Y99" s="90" t="s">
        <v>960</v>
      </c>
      <c r="Z99" s="84"/>
      <c r="AA99" s="84" t="b">
        <v>0</v>
      </c>
      <c r="AB99" s="84">
        <v>0</v>
      </c>
      <c r="AC99" s="90" t="s">
        <v>1065</v>
      </c>
      <c r="AD99" s="84" t="b">
        <v>0</v>
      </c>
      <c r="AE99" s="84" t="s">
        <v>1076</v>
      </c>
      <c r="AF99" s="84"/>
      <c r="AG99" s="90" t="s">
        <v>1065</v>
      </c>
      <c r="AH99" s="84" t="b">
        <v>0</v>
      </c>
      <c r="AI99" s="84">
        <v>0</v>
      </c>
      <c r="AJ99" s="90" t="s">
        <v>1065</v>
      </c>
      <c r="AK99" s="84" t="s">
        <v>1089</v>
      </c>
      <c r="AL99" s="84" t="b">
        <v>0</v>
      </c>
      <c r="AM99" s="90" t="s">
        <v>960</v>
      </c>
      <c r="AN99" s="84">
        <v>0</v>
      </c>
      <c r="AO99" s="84">
        <v>0</v>
      </c>
      <c r="AP99" s="84"/>
      <c r="AQ99" s="84"/>
      <c r="AR99" s="84"/>
      <c r="AS99" s="84"/>
      <c r="AT99" s="84"/>
      <c r="AU99" s="84"/>
      <c r="AV99" s="84"/>
      <c r="AW99" s="84"/>
      <c r="AX99" s="83">
        <v>3</v>
      </c>
    </row>
    <row r="100" spans="1:50" x14ac:dyDescent="0.25">
      <c r="A100" s="69" t="s">
        <v>295</v>
      </c>
      <c r="B100" s="69" t="s">
        <v>295</v>
      </c>
      <c r="C100" s="70"/>
      <c r="D100" s="71"/>
      <c r="E100" s="72"/>
      <c r="F100" s="73"/>
      <c r="G100" s="70"/>
      <c r="H100" s="74"/>
      <c r="I100" s="75"/>
      <c r="J100" s="75"/>
      <c r="K100" s="36"/>
      <c r="L100" s="82"/>
      <c r="M100" s="82"/>
      <c r="N100" s="77"/>
      <c r="O100" s="84" t="s">
        <v>179</v>
      </c>
      <c r="P100" s="86">
        <v>42758.703622685185</v>
      </c>
      <c r="Q100" s="84" t="s">
        <v>443</v>
      </c>
      <c r="R100" s="87" t="s">
        <v>559</v>
      </c>
      <c r="S100" s="84" t="s">
        <v>611</v>
      </c>
      <c r="T100" s="84"/>
      <c r="U100" s="86">
        <v>42758.703622685185</v>
      </c>
      <c r="V100" s="87" t="s">
        <v>774</v>
      </c>
      <c r="W100" s="84"/>
      <c r="X100" s="84"/>
      <c r="Y100" s="90" t="s">
        <v>961</v>
      </c>
      <c r="Z100" s="84"/>
      <c r="AA100" s="84" t="b">
        <v>0</v>
      </c>
      <c r="AB100" s="84">
        <v>0</v>
      </c>
      <c r="AC100" s="90" t="s">
        <v>1065</v>
      </c>
      <c r="AD100" s="84" t="b">
        <v>1</v>
      </c>
      <c r="AE100" s="84" t="s">
        <v>1076</v>
      </c>
      <c r="AF100" s="84"/>
      <c r="AG100" s="90" t="s">
        <v>1060</v>
      </c>
      <c r="AH100" s="84" t="b">
        <v>0</v>
      </c>
      <c r="AI100" s="84">
        <v>0</v>
      </c>
      <c r="AJ100" s="90" t="s">
        <v>1065</v>
      </c>
      <c r="AK100" s="84" t="s">
        <v>1090</v>
      </c>
      <c r="AL100" s="84" t="b">
        <v>0</v>
      </c>
      <c r="AM100" s="90" t="s">
        <v>961</v>
      </c>
      <c r="AN100" s="84">
        <v>0</v>
      </c>
      <c r="AO100" s="84">
        <v>0</v>
      </c>
      <c r="AP100" s="84"/>
      <c r="AQ100" s="84"/>
      <c r="AR100" s="84"/>
      <c r="AS100" s="84"/>
      <c r="AT100" s="84"/>
      <c r="AU100" s="84"/>
      <c r="AV100" s="84"/>
      <c r="AW100" s="84"/>
      <c r="AX100" s="83">
        <v>3</v>
      </c>
    </row>
    <row r="101" spans="1:50" x14ac:dyDescent="0.25">
      <c r="A101" s="69" t="s">
        <v>296</v>
      </c>
      <c r="B101" s="69" t="s">
        <v>296</v>
      </c>
      <c r="C101" s="70"/>
      <c r="D101" s="71"/>
      <c r="E101" s="72"/>
      <c r="F101" s="73"/>
      <c r="G101" s="70"/>
      <c r="H101" s="74"/>
      <c r="I101" s="75"/>
      <c r="J101" s="75"/>
      <c r="K101" s="36"/>
      <c r="L101" s="82"/>
      <c r="M101" s="82"/>
      <c r="N101" s="77"/>
      <c r="O101" s="84" t="s">
        <v>179</v>
      </c>
      <c r="P101" s="86">
        <v>42758.710243055553</v>
      </c>
      <c r="Q101" s="84" t="s">
        <v>444</v>
      </c>
      <c r="R101" s="84"/>
      <c r="S101" s="84"/>
      <c r="T101" s="84" t="s">
        <v>668</v>
      </c>
      <c r="U101" s="86">
        <v>42758.710243055553</v>
      </c>
      <c r="V101" s="87" t="s">
        <v>775</v>
      </c>
      <c r="W101" s="84"/>
      <c r="X101" s="84"/>
      <c r="Y101" s="90" t="s">
        <v>962</v>
      </c>
      <c r="Z101" s="84"/>
      <c r="AA101" s="84" t="b">
        <v>0</v>
      </c>
      <c r="AB101" s="84">
        <v>1</v>
      </c>
      <c r="AC101" s="90" t="s">
        <v>1065</v>
      </c>
      <c r="AD101" s="84" t="b">
        <v>0</v>
      </c>
      <c r="AE101" s="84" t="s">
        <v>1076</v>
      </c>
      <c r="AF101" s="84"/>
      <c r="AG101" s="90" t="s">
        <v>1065</v>
      </c>
      <c r="AH101" s="84" t="b">
        <v>0</v>
      </c>
      <c r="AI101" s="84">
        <v>0</v>
      </c>
      <c r="AJ101" s="90" t="s">
        <v>1065</v>
      </c>
      <c r="AK101" s="84" t="s">
        <v>1089</v>
      </c>
      <c r="AL101" s="84" t="b">
        <v>0</v>
      </c>
      <c r="AM101" s="90" t="s">
        <v>962</v>
      </c>
      <c r="AN101" s="84">
        <v>0</v>
      </c>
      <c r="AO101" s="84">
        <v>0</v>
      </c>
      <c r="AP101" s="84"/>
      <c r="AQ101" s="84"/>
      <c r="AR101" s="84"/>
      <c r="AS101" s="84"/>
      <c r="AT101" s="84"/>
      <c r="AU101" s="84"/>
      <c r="AV101" s="84"/>
      <c r="AW101" s="84"/>
      <c r="AX101" s="83">
        <v>3</v>
      </c>
    </row>
    <row r="102" spans="1:50" x14ac:dyDescent="0.25">
      <c r="A102" s="69" t="s">
        <v>297</v>
      </c>
      <c r="B102" s="69" t="s">
        <v>297</v>
      </c>
      <c r="C102" s="70"/>
      <c r="D102" s="71"/>
      <c r="E102" s="72"/>
      <c r="F102" s="73"/>
      <c r="G102" s="70"/>
      <c r="H102" s="74"/>
      <c r="I102" s="75"/>
      <c r="J102" s="75"/>
      <c r="K102" s="36"/>
      <c r="L102" s="82"/>
      <c r="M102" s="82"/>
      <c r="N102" s="77"/>
      <c r="O102" s="84" t="s">
        <v>179</v>
      </c>
      <c r="P102" s="86">
        <v>42758.710543981484</v>
      </c>
      <c r="Q102" s="84" t="s">
        <v>445</v>
      </c>
      <c r="R102" s="87" t="s">
        <v>564</v>
      </c>
      <c r="S102" s="84" t="s">
        <v>611</v>
      </c>
      <c r="T102" s="84"/>
      <c r="U102" s="86">
        <v>42758.710543981484</v>
      </c>
      <c r="V102" s="87" t="s">
        <v>776</v>
      </c>
      <c r="W102" s="84"/>
      <c r="X102" s="84"/>
      <c r="Y102" s="90" t="s">
        <v>963</v>
      </c>
      <c r="Z102" s="84"/>
      <c r="AA102" s="84" t="b">
        <v>0</v>
      </c>
      <c r="AB102" s="84">
        <v>0</v>
      </c>
      <c r="AC102" s="90" t="s">
        <v>1065</v>
      </c>
      <c r="AD102" s="84" t="b">
        <v>0</v>
      </c>
      <c r="AE102" s="84" t="s">
        <v>1076</v>
      </c>
      <c r="AF102" s="84"/>
      <c r="AG102" s="90" t="s">
        <v>1065</v>
      </c>
      <c r="AH102" s="84" t="b">
        <v>0</v>
      </c>
      <c r="AI102" s="84">
        <v>0</v>
      </c>
      <c r="AJ102" s="90" t="s">
        <v>1065</v>
      </c>
      <c r="AK102" s="84" t="s">
        <v>1092</v>
      </c>
      <c r="AL102" s="84" t="b">
        <v>1</v>
      </c>
      <c r="AM102" s="90" t="s">
        <v>963</v>
      </c>
      <c r="AN102" s="84">
        <v>0</v>
      </c>
      <c r="AO102" s="84">
        <v>0</v>
      </c>
      <c r="AP102" s="84"/>
      <c r="AQ102" s="84"/>
      <c r="AR102" s="84"/>
      <c r="AS102" s="84"/>
      <c r="AT102" s="84"/>
      <c r="AU102" s="84"/>
      <c r="AV102" s="84"/>
      <c r="AW102" s="84"/>
      <c r="AX102" s="83">
        <v>3</v>
      </c>
    </row>
    <row r="103" spans="1:50" x14ac:dyDescent="0.25">
      <c r="A103" s="69" t="s">
        <v>298</v>
      </c>
      <c r="B103" s="69" t="s">
        <v>298</v>
      </c>
      <c r="C103" s="70"/>
      <c r="D103" s="71"/>
      <c r="E103" s="72"/>
      <c r="F103" s="73"/>
      <c r="G103" s="70"/>
      <c r="H103" s="74"/>
      <c r="I103" s="75"/>
      <c r="J103" s="75"/>
      <c r="K103" s="36"/>
      <c r="L103" s="82"/>
      <c r="M103" s="82"/>
      <c r="N103" s="77"/>
      <c r="O103" s="84" t="s">
        <v>179</v>
      </c>
      <c r="P103" s="86">
        <v>42758.715046296296</v>
      </c>
      <c r="Q103" s="84" t="s">
        <v>446</v>
      </c>
      <c r="R103" s="87" t="s">
        <v>565</v>
      </c>
      <c r="S103" s="84" t="s">
        <v>611</v>
      </c>
      <c r="T103" s="84"/>
      <c r="U103" s="86">
        <v>42758.715046296296</v>
      </c>
      <c r="V103" s="87" t="s">
        <v>777</v>
      </c>
      <c r="W103" s="84"/>
      <c r="X103" s="84"/>
      <c r="Y103" s="90" t="s">
        <v>964</v>
      </c>
      <c r="Z103" s="84"/>
      <c r="AA103" s="84" t="b">
        <v>0</v>
      </c>
      <c r="AB103" s="84">
        <v>0</v>
      </c>
      <c r="AC103" s="90" t="s">
        <v>1065</v>
      </c>
      <c r="AD103" s="84" t="b">
        <v>1</v>
      </c>
      <c r="AE103" s="84" t="s">
        <v>1076</v>
      </c>
      <c r="AF103" s="84"/>
      <c r="AG103" s="90" t="s">
        <v>1060</v>
      </c>
      <c r="AH103" s="84" t="b">
        <v>0</v>
      </c>
      <c r="AI103" s="84">
        <v>0</v>
      </c>
      <c r="AJ103" s="90" t="s">
        <v>1065</v>
      </c>
      <c r="AK103" s="84" t="s">
        <v>1089</v>
      </c>
      <c r="AL103" s="84" t="b">
        <v>1</v>
      </c>
      <c r="AM103" s="90" t="s">
        <v>964</v>
      </c>
      <c r="AN103" s="84">
        <v>0</v>
      </c>
      <c r="AO103" s="84">
        <v>0</v>
      </c>
      <c r="AP103" s="84"/>
      <c r="AQ103" s="84"/>
      <c r="AR103" s="84"/>
      <c r="AS103" s="84"/>
      <c r="AT103" s="84"/>
      <c r="AU103" s="84"/>
      <c r="AV103" s="84"/>
      <c r="AW103" s="84"/>
      <c r="AX103" s="83">
        <v>3</v>
      </c>
    </row>
    <row r="104" spans="1:50" x14ac:dyDescent="0.25">
      <c r="A104" s="69" t="s">
        <v>299</v>
      </c>
      <c r="B104" s="69" t="s">
        <v>299</v>
      </c>
      <c r="C104" s="70"/>
      <c r="D104" s="71"/>
      <c r="E104" s="72"/>
      <c r="F104" s="73"/>
      <c r="G104" s="70"/>
      <c r="H104" s="74"/>
      <c r="I104" s="75"/>
      <c r="J104" s="75"/>
      <c r="K104" s="36"/>
      <c r="L104" s="82"/>
      <c r="M104" s="82"/>
      <c r="N104" s="77"/>
      <c r="O104" s="84" t="s">
        <v>179</v>
      </c>
      <c r="P104" s="86">
        <v>42758.716458333336</v>
      </c>
      <c r="Q104" s="84" t="s">
        <v>447</v>
      </c>
      <c r="R104" s="87" t="s">
        <v>559</v>
      </c>
      <c r="S104" s="84" t="s">
        <v>611</v>
      </c>
      <c r="T104" s="84"/>
      <c r="U104" s="86">
        <v>42758.716458333336</v>
      </c>
      <c r="V104" s="87" t="s">
        <v>778</v>
      </c>
      <c r="W104" s="84"/>
      <c r="X104" s="84"/>
      <c r="Y104" s="90" t="s">
        <v>965</v>
      </c>
      <c r="Z104" s="84"/>
      <c r="AA104" s="84" t="b">
        <v>0</v>
      </c>
      <c r="AB104" s="84">
        <v>7</v>
      </c>
      <c r="AC104" s="90" t="s">
        <v>1065</v>
      </c>
      <c r="AD104" s="84" t="b">
        <v>1</v>
      </c>
      <c r="AE104" s="84" t="s">
        <v>1076</v>
      </c>
      <c r="AF104" s="84"/>
      <c r="AG104" s="90" t="s">
        <v>1060</v>
      </c>
      <c r="AH104" s="84" t="b">
        <v>0</v>
      </c>
      <c r="AI104" s="84">
        <v>0</v>
      </c>
      <c r="AJ104" s="90" t="s">
        <v>1065</v>
      </c>
      <c r="AK104" s="84" t="s">
        <v>1090</v>
      </c>
      <c r="AL104" s="84" t="b">
        <v>0</v>
      </c>
      <c r="AM104" s="90" t="s">
        <v>965</v>
      </c>
      <c r="AN104" s="84">
        <v>0</v>
      </c>
      <c r="AO104" s="84">
        <v>0</v>
      </c>
      <c r="AP104" s="84"/>
      <c r="AQ104" s="84"/>
      <c r="AR104" s="84"/>
      <c r="AS104" s="84"/>
      <c r="AT104" s="84"/>
      <c r="AU104" s="84"/>
      <c r="AV104" s="84"/>
      <c r="AW104" s="84"/>
      <c r="AX104" s="83">
        <v>3</v>
      </c>
    </row>
    <row r="105" spans="1:50" x14ac:dyDescent="0.25">
      <c r="A105" s="69" t="s">
        <v>300</v>
      </c>
      <c r="B105" s="69" t="s">
        <v>300</v>
      </c>
      <c r="C105" s="70"/>
      <c r="D105" s="71"/>
      <c r="E105" s="72"/>
      <c r="F105" s="73"/>
      <c r="G105" s="70"/>
      <c r="H105" s="74"/>
      <c r="I105" s="75"/>
      <c r="J105" s="75"/>
      <c r="K105" s="36"/>
      <c r="L105" s="82"/>
      <c r="M105" s="82"/>
      <c r="N105" s="77"/>
      <c r="O105" s="84" t="s">
        <v>179</v>
      </c>
      <c r="P105" s="86">
        <v>42758.720300925925</v>
      </c>
      <c r="Q105" s="84" t="s">
        <v>448</v>
      </c>
      <c r="R105" s="84"/>
      <c r="S105" s="84"/>
      <c r="T105" s="84"/>
      <c r="U105" s="86">
        <v>42758.720300925925</v>
      </c>
      <c r="V105" s="87" t="s">
        <v>779</v>
      </c>
      <c r="W105" s="84"/>
      <c r="X105" s="84"/>
      <c r="Y105" s="90" t="s">
        <v>966</v>
      </c>
      <c r="Z105" s="90" t="s">
        <v>1060</v>
      </c>
      <c r="AA105" s="84" t="b">
        <v>0</v>
      </c>
      <c r="AB105" s="84">
        <v>0</v>
      </c>
      <c r="AC105" s="90" t="s">
        <v>1066</v>
      </c>
      <c r="AD105" s="84" t="b">
        <v>0</v>
      </c>
      <c r="AE105" s="84" t="s">
        <v>1076</v>
      </c>
      <c r="AF105" s="84"/>
      <c r="AG105" s="90" t="s">
        <v>1065</v>
      </c>
      <c r="AH105" s="84" t="b">
        <v>0</v>
      </c>
      <c r="AI105" s="84">
        <v>0</v>
      </c>
      <c r="AJ105" s="90" t="s">
        <v>1065</v>
      </c>
      <c r="AK105" s="84" t="s">
        <v>1092</v>
      </c>
      <c r="AL105" s="84" t="b">
        <v>0</v>
      </c>
      <c r="AM105" s="90" t="s">
        <v>1060</v>
      </c>
      <c r="AN105" s="84">
        <v>0</v>
      </c>
      <c r="AO105" s="84">
        <v>0</v>
      </c>
      <c r="AP105" s="84"/>
      <c r="AQ105" s="84"/>
      <c r="AR105" s="84"/>
      <c r="AS105" s="84"/>
      <c r="AT105" s="84"/>
      <c r="AU105" s="84"/>
      <c r="AV105" s="84"/>
      <c r="AW105" s="84"/>
      <c r="AX105" s="83">
        <v>1</v>
      </c>
    </row>
    <row r="106" spans="1:50" x14ac:dyDescent="0.25">
      <c r="A106" s="69" t="s">
        <v>301</v>
      </c>
      <c r="B106" s="69" t="s">
        <v>302</v>
      </c>
      <c r="C106" s="70"/>
      <c r="D106" s="71"/>
      <c r="E106" s="72"/>
      <c r="F106" s="73"/>
      <c r="G106" s="70"/>
      <c r="H106" s="74"/>
      <c r="I106" s="75"/>
      <c r="J106" s="75"/>
      <c r="K106" s="36"/>
      <c r="L106" s="82"/>
      <c r="M106" s="82"/>
      <c r="N106" s="77"/>
      <c r="O106" s="84" t="s">
        <v>363</v>
      </c>
      <c r="P106" s="86">
        <v>42758.721574074072</v>
      </c>
      <c r="Q106" s="84" t="s">
        <v>449</v>
      </c>
      <c r="R106" s="84"/>
      <c r="S106" s="84"/>
      <c r="T106" s="84" t="s">
        <v>668</v>
      </c>
      <c r="U106" s="86">
        <v>42758.721574074072</v>
      </c>
      <c r="V106" s="87" t="s">
        <v>780</v>
      </c>
      <c r="W106" s="84"/>
      <c r="X106" s="84"/>
      <c r="Y106" s="90" t="s">
        <v>967</v>
      </c>
      <c r="Z106" s="84"/>
      <c r="AA106" s="84" t="b">
        <v>0</v>
      </c>
      <c r="AB106" s="84">
        <v>0</v>
      </c>
      <c r="AC106" s="90" t="s">
        <v>1065</v>
      </c>
      <c r="AD106" s="84" t="b">
        <v>0</v>
      </c>
      <c r="AE106" s="84" t="s">
        <v>1076</v>
      </c>
      <c r="AF106" s="84"/>
      <c r="AG106" s="90" t="s">
        <v>1065</v>
      </c>
      <c r="AH106" s="84" t="b">
        <v>0</v>
      </c>
      <c r="AI106" s="84">
        <v>2</v>
      </c>
      <c r="AJ106" s="90" t="s">
        <v>968</v>
      </c>
      <c r="AK106" s="84" t="s">
        <v>1090</v>
      </c>
      <c r="AL106" s="84" t="b">
        <v>0</v>
      </c>
      <c r="AM106" s="90" t="s">
        <v>968</v>
      </c>
      <c r="AN106" s="84">
        <v>0</v>
      </c>
      <c r="AO106" s="84">
        <v>0</v>
      </c>
      <c r="AP106" s="84"/>
      <c r="AQ106" s="84"/>
      <c r="AR106" s="84"/>
      <c r="AS106" s="84"/>
      <c r="AT106" s="84"/>
      <c r="AU106" s="84"/>
      <c r="AV106" s="84"/>
      <c r="AW106" s="84"/>
      <c r="AX106" s="83">
        <v>3</v>
      </c>
    </row>
    <row r="107" spans="1:50" x14ac:dyDescent="0.25">
      <c r="A107" s="69" t="s">
        <v>302</v>
      </c>
      <c r="B107" s="69" t="s">
        <v>302</v>
      </c>
      <c r="C107" s="70"/>
      <c r="D107" s="71"/>
      <c r="E107" s="72"/>
      <c r="F107" s="73"/>
      <c r="G107" s="70"/>
      <c r="H107" s="74"/>
      <c r="I107" s="75"/>
      <c r="J107" s="75"/>
      <c r="K107" s="36"/>
      <c r="L107" s="82"/>
      <c r="M107" s="82"/>
      <c r="N107" s="77"/>
      <c r="O107" s="84" t="s">
        <v>179</v>
      </c>
      <c r="P107" s="86">
        <v>42758.720856481479</v>
      </c>
      <c r="Q107" s="84" t="s">
        <v>450</v>
      </c>
      <c r="R107" s="87" t="s">
        <v>566</v>
      </c>
      <c r="S107" s="84" t="s">
        <v>624</v>
      </c>
      <c r="T107" s="84" t="s">
        <v>668</v>
      </c>
      <c r="U107" s="86">
        <v>42758.720856481479</v>
      </c>
      <c r="V107" s="87" t="s">
        <v>781</v>
      </c>
      <c r="W107" s="84"/>
      <c r="X107" s="84"/>
      <c r="Y107" s="90" t="s">
        <v>968</v>
      </c>
      <c r="Z107" s="84"/>
      <c r="AA107" s="84" t="b">
        <v>0</v>
      </c>
      <c r="AB107" s="84">
        <v>10</v>
      </c>
      <c r="AC107" s="90" t="s">
        <v>1065</v>
      </c>
      <c r="AD107" s="84" t="b">
        <v>0</v>
      </c>
      <c r="AE107" s="84" t="s">
        <v>1076</v>
      </c>
      <c r="AF107" s="84"/>
      <c r="AG107" s="90" t="s">
        <v>1065</v>
      </c>
      <c r="AH107" s="84" t="b">
        <v>0</v>
      </c>
      <c r="AI107" s="84">
        <v>2</v>
      </c>
      <c r="AJ107" s="90" t="s">
        <v>1065</v>
      </c>
      <c r="AK107" s="84" t="s">
        <v>1089</v>
      </c>
      <c r="AL107" s="84" t="b">
        <v>0</v>
      </c>
      <c r="AM107" s="90" t="s">
        <v>968</v>
      </c>
      <c r="AN107" s="84">
        <v>0</v>
      </c>
      <c r="AO107" s="84">
        <v>0</v>
      </c>
      <c r="AP107" s="84"/>
      <c r="AQ107" s="84"/>
      <c r="AR107" s="84"/>
      <c r="AS107" s="84"/>
      <c r="AT107" s="84"/>
      <c r="AU107" s="84"/>
      <c r="AV107" s="84"/>
      <c r="AW107" s="84"/>
      <c r="AX107" s="83">
        <v>3</v>
      </c>
    </row>
    <row r="108" spans="1:50" x14ac:dyDescent="0.25">
      <c r="A108" s="69" t="s">
        <v>303</v>
      </c>
      <c r="B108" s="69" t="s">
        <v>302</v>
      </c>
      <c r="C108" s="70"/>
      <c r="D108" s="71"/>
      <c r="E108" s="72"/>
      <c r="F108" s="73"/>
      <c r="G108" s="70"/>
      <c r="H108" s="74"/>
      <c r="I108" s="75"/>
      <c r="J108" s="75"/>
      <c r="K108" s="36"/>
      <c r="L108" s="82"/>
      <c r="M108" s="82"/>
      <c r="N108" s="77"/>
      <c r="O108" s="84" t="s">
        <v>363</v>
      </c>
      <c r="P108" s="86">
        <v>42758.722881944443</v>
      </c>
      <c r="Q108" s="84" t="s">
        <v>449</v>
      </c>
      <c r="R108" s="84"/>
      <c r="S108" s="84"/>
      <c r="T108" s="84" t="s">
        <v>668</v>
      </c>
      <c r="U108" s="86">
        <v>42758.722881944443</v>
      </c>
      <c r="V108" s="87" t="s">
        <v>782</v>
      </c>
      <c r="W108" s="84"/>
      <c r="X108" s="84"/>
      <c r="Y108" s="90" t="s">
        <v>969</v>
      </c>
      <c r="Z108" s="84"/>
      <c r="AA108" s="84" t="b">
        <v>0</v>
      </c>
      <c r="AB108" s="84">
        <v>0</v>
      </c>
      <c r="AC108" s="90" t="s">
        <v>1065</v>
      </c>
      <c r="AD108" s="84" t="b">
        <v>0</v>
      </c>
      <c r="AE108" s="84" t="s">
        <v>1076</v>
      </c>
      <c r="AF108" s="84"/>
      <c r="AG108" s="90" t="s">
        <v>1065</v>
      </c>
      <c r="AH108" s="84" t="b">
        <v>0</v>
      </c>
      <c r="AI108" s="84">
        <v>2</v>
      </c>
      <c r="AJ108" s="90" t="s">
        <v>968</v>
      </c>
      <c r="AK108" s="84" t="s">
        <v>1093</v>
      </c>
      <c r="AL108" s="84" t="b">
        <v>0</v>
      </c>
      <c r="AM108" s="90" t="s">
        <v>968</v>
      </c>
      <c r="AN108" s="84">
        <v>0</v>
      </c>
      <c r="AO108" s="84">
        <v>0</v>
      </c>
      <c r="AP108" s="84"/>
      <c r="AQ108" s="84"/>
      <c r="AR108" s="84"/>
      <c r="AS108" s="84"/>
      <c r="AT108" s="84"/>
      <c r="AU108" s="84"/>
      <c r="AV108" s="84"/>
      <c r="AW108" s="84"/>
      <c r="AX108" s="83">
        <v>3</v>
      </c>
    </row>
    <row r="109" spans="1:50" x14ac:dyDescent="0.25">
      <c r="A109" s="69" t="s">
        <v>304</v>
      </c>
      <c r="B109" s="69" t="s">
        <v>304</v>
      </c>
      <c r="C109" s="70"/>
      <c r="D109" s="71"/>
      <c r="E109" s="72"/>
      <c r="F109" s="73"/>
      <c r="G109" s="70"/>
      <c r="H109" s="74"/>
      <c r="I109" s="75"/>
      <c r="J109" s="75"/>
      <c r="K109" s="36"/>
      <c r="L109" s="82"/>
      <c r="M109" s="82"/>
      <c r="N109" s="77"/>
      <c r="O109" s="84" t="s">
        <v>179</v>
      </c>
      <c r="P109" s="86">
        <v>42758.713206018518</v>
      </c>
      <c r="Q109" s="84" t="s">
        <v>451</v>
      </c>
      <c r="R109" s="87" t="s">
        <v>567</v>
      </c>
      <c r="S109" s="84" t="s">
        <v>625</v>
      </c>
      <c r="T109" s="84" t="s">
        <v>645</v>
      </c>
      <c r="U109" s="86">
        <v>42758.713206018518</v>
      </c>
      <c r="V109" s="87" t="s">
        <v>783</v>
      </c>
      <c r="W109" s="84"/>
      <c r="X109" s="84"/>
      <c r="Y109" s="90" t="s">
        <v>970</v>
      </c>
      <c r="Z109" s="84"/>
      <c r="AA109" s="84" t="b">
        <v>0</v>
      </c>
      <c r="AB109" s="84">
        <v>1</v>
      </c>
      <c r="AC109" s="90" t="s">
        <v>1065</v>
      </c>
      <c r="AD109" s="84" t="b">
        <v>0</v>
      </c>
      <c r="AE109" s="84" t="s">
        <v>1076</v>
      </c>
      <c r="AF109" s="84"/>
      <c r="AG109" s="90" t="s">
        <v>1065</v>
      </c>
      <c r="AH109" s="84" t="b">
        <v>0</v>
      </c>
      <c r="AI109" s="84">
        <v>1</v>
      </c>
      <c r="AJ109" s="90" t="s">
        <v>1065</v>
      </c>
      <c r="AK109" s="84" t="s">
        <v>1104</v>
      </c>
      <c r="AL109" s="84" t="b">
        <v>0</v>
      </c>
      <c r="AM109" s="90" t="s">
        <v>970</v>
      </c>
      <c r="AN109" s="84">
        <v>0</v>
      </c>
      <c r="AO109" s="84">
        <v>0</v>
      </c>
      <c r="AP109" s="84"/>
      <c r="AQ109" s="84"/>
      <c r="AR109" s="84"/>
      <c r="AS109" s="84"/>
      <c r="AT109" s="84"/>
      <c r="AU109" s="84"/>
      <c r="AV109" s="84"/>
      <c r="AW109" s="84"/>
      <c r="AX109" s="83">
        <v>3</v>
      </c>
    </row>
    <row r="110" spans="1:50" x14ac:dyDescent="0.25">
      <c r="A110" s="69" t="s">
        <v>305</v>
      </c>
      <c r="B110" s="69" t="s">
        <v>304</v>
      </c>
      <c r="C110" s="70"/>
      <c r="D110" s="71"/>
      <c r="E110" s="72"/>
      <c r="F110" s="73"/>
      <c r="G110" s="70"/>
      <c r="H110" s="74"/>
      <c r="I110" s="75"/>
      <c r="J110" s="75"/>
      <c r="K110" s="36"/>
      <c r="L110" s="82"/>
      <c r="M110" s="82"/>
      <c r="N110" s="77"/>
      <c r="O110" s="84" t="s">
        <v>363</v>
      </c>
      <c r="P110" s="86">
        <v>42758.724988425929</v>
      </c>
      <c r="Q110" s="84" t="s">
        <v>452</v>
      </c>
      <c r="R110" s="87" t="s">
        <v>567</v>
      </c>
      <c r="S110" s="84" t="s">
        <v>625</v>
      </c>
      <c r="T110" s="84" t="s">
        <v>645</v>
      </c>
      <c r="U110" s="86">
        <v>42758.724988425929</v>
      </c>
      <c r="V110" s="87" t="s">
        <v>784</v>
      </c>
      <c r="W110" s="84"/>
      <c r="X110" s="84"/>
      <c r="Y110" s="90" t="s">
        <v>971</v>
      </c>
      <c r="Z110" s="84"/>
      <c r="AA110" s="84" t="b">
        <v>0</v>
      </c>
      <c r="AB110" s="84">
        <v>0</v>
      </c>
      <c r="AC110" s="90" t="s">
        <v>1065</v>
      </c>
      <c r="AD110" s="84" t="b">
        <v>0</v>
      </c>
      <c r="AE110" s="84" t="s">
        <v>1076</v>
      </c>
      <c r="AF110" s="84"/>
      <c r="AG110" s="90" t="s">
        <v>1065</v>
      </c>
      <c r="AH110" s="84" t="b">
        <v>0</v>
      </c>
      <c r="AI110" s="84">
        <v>1</v>
      </c>
      <c r="AJ110" s="90" t="s">
        <v>970</v>
      </c>
      <c r="AK110" s="84" t="s">
        <v>1092</v>
      </c>
      <c r="AL110" s="84" t="b">
        <v>0</v>
      </c>
      <c r="AM110" s="90" t="s">
        <v>970</v>
      </c>
      <c r="AN110" s="84">
        <v>0</v>
      </c>
      <c r="AO110" s="84">
        <v>0</v>
      </c>
      <c r="AP110" s="84"/>
      <c r="AQ110" s="84"/>
      <c r="AR110" s="84"/>
      <c r="AS110" s="84"/>
      <c r="AT110" s="84"/>
      <c r="AU110" s="84"/>
      <c r="AV110" s="84"/>
      <c r="AW110" s="84"/>
      <c r="AX110" s="83">
        <v>3</v>
      </c>
    </row>
    <row r="111" spans="1:50" x14ac:dyDescent="0.25">
      <c r="A111" s="69" t="s">
        <v>306</v>
      </c>
      <c r="B111" s="69" t="s">
        <v>306</v>
      </c>
      <c r="C111" s="70"/>
      <c r="D111" s="71"/>
      <c r="E111" s="72"/>
      <c r="F111" s="73"/>
      <c r="G111" s="70"/>
      <c r="H111" s="74"/>
      <c r="I111" s="75"/>
      <c r="J111" s="75"/>
      <c r="K111" s="36"/>
      <c r="L111" s="82"/>
      <c r="M111" s="82"/>
      <c r="N111" s="77"/>
      <c r="O111" s="84" t="s">
        <v>179</v>
      </c>
      <c r="P111" s="86">
        <v>42758.726030092592</v>
      </c>
      <c r="Q111" s="84" t="s">
        <v>453</v>
      </c>
      <c r="R111" s="87" t="s">
        <v>560</v>
      </c>
      <c r="S111" s="84" t="s">
        <v>622</v>
      </c>
      <c r="T111" s="84"/>
      <c r="U111" s="86">
        <v>42758.726030092592</v>
      </c>
      <c r="V111" s="87" t="s">
        <v>785</v>
      </c>
      <c r="W111" s="84"/>
      <c r="X111" s="84"/>
      <c r="Y111" s="90" t="s">
        <v>972</v>
      </c>
      <c r="Z111" s="84"/>
      <c r="AA111" s="84" t="b">
        <v>0</v>
      </c>
      <c r="AB111" s="84">
        <v>0</v>
      </c>
      <c r="AC111" s="90" t="s">
        <v>1065</v>
      </c>
      <c r="AD111" s="84" t="b">
        <v>0</v>
      </c>
      <c r="AE111" s="84" t="s">
        <v>1076</v>
      </c>
      <c r="AF111" s="84"/>
      <c r="AG111" s="90" t="s">
        <v>1065</v>
      </c>
      <c r="AH111" s="84" t="b">
        <v>0</v>
      </c>
      <c r="AI111" s="84">
        <v>0</v>
      </c>
      <c r="AJ111" s="90" t="s">
        <v>1065</v>
      </c>
      <c r="AK111" s="84" t="s">
        <v>1089</v>
      </c>
      <c r="AL111" s="84" t="b">
        <v>0</v>
      </c>
      <c r="AM111" s="90" t="s">
        <v>972</v>
      </c>
      <c r="AN111" s="84">
        <v>0</v>
      </c>
      <c r="AO111" s="84">
        <v>0</v>
      </c>
      <c r="AP111" s="84"/>
      <c r="AQ111" s="84"/>
      <c r="AR111" s="84"/>
      <c r="AS111" s="84"/>
      <c r="AT111" s="84"/>
      <c r="AU111" s="84"/>
      <c r="AV111" s="84"/>
      <c r="AW111" s="84"/>
      <c r="AX111" s="83">
        <v>3</v>
      </c>
    </row>
    <row r="112" spans="1:50" x14ac:dyDescent="0.25">
      <c r="A112" s="69" t="s">
        <v>307</v>
      </c>
      <c r="B112" s="69" t="s">
        <v>307</v>
      </c>
      <c r="C112" s="70"/>
      <c r="D112" s="71"/>
      <c r="E112" s="72"/>
      <c r="F112" s="73"/>
      <c r="G112" s="70"/>
      <c r="H112" s="74"/>
      <c r="I112" s="75"/>
      <c r="J112" s="75"/>
      <c r="K112" s="36"/>
      <c r="L112" s="82"/>
      <c r="M112" s="82"/>
      <c r="N112" s="77"/>
      <c r="O112" s="84" t="s">
        <v>179</v>
      </c>
      <c r="P112" s="86">
        <v>42758.732800925929</v>
      </c>
      <c r="Q112" s="84" t="s">
        <v>454</v>
      </c>
      <c r="R112" s="84"/>
      <c r="S112" s="84"/>
      <c r="T112" s="84" t="s">
        <v>645</v>
      </c>
      <c r="U112" s="86">
        <v>42758.732800925929</v>
      </c>
      <c r="V112" s="87" t="s">
        <v>786</v>
      </c>
      <c r="W112" s="84"/>
      <c r="X112" s="84"/>
      <c r="Y112" s="90" t="s">
        <v>973</v>
      </c>
      <c r="Z112" s="84"/>
      <c r="AA112" s="84" t="b">
        <v>0</v>
      </c>
      <c r="AB112" s="84">
        <v>1</v>
      </c>
      <c r="AC112" s="90" t="s">
        <v>1065</v>
      </c>
      <c r="AD112" s="84" t="b">
        <v>0</v>
      </c>
      <c r="AE112" s="84" t="s">
        <v>1076</v>
      </c>
      <c r="AF112" s="84"/>
      <c r="AG112" s="90" t="s">
        <v>1065</v>
      </c>
      <c r="AH112" s="84" t="b">
        <v>0</v>
      </c>
      <c r="AI112" s="84">
        <v>0</v>
      </c>
      <c r="AJ112" s="90" t="s">
        <v>1065</v>
      </c>
      <c r="AK112" s="84" t="s">
        <v>1090</v>
      </c>
      <c r="AL112" s="84" t="b">
        <v>0</v>
      </c>
      <c r="AM112" s="90" t="s">
        <v>973</v>
      </c>
      <c r="AN112" s="84">
        <v>0</v>
      </c>
      <c r="AO112" s="84">
        <v>0</v>
      </c>
      <c r="AP112" s="84"/>
      <c r="AQ112" s="84"/>
      <c r="AR112" s="84"/>
      <c r="AS112" s="84"/>
      <c r="AT112" s="84"/>
      <c r="AU112" s="84"/>
      <c r="AV112" s="84"/>
      <c r="AW112" s="84"/>
      <c r="AX112" s="83">
        <v>3</v>
      </c>
    </row>
    <row r="113" spans="1:50" x14ac:dyDescent="0.25">
      <c r="A113" s="69" t="s">
        <v>308</v>
      </c>
      <c r="B113" s="69" t="s">
        <v>308</v>
      </c>
      <c r="C113" s="70"/>
      <c r="D113" s="71"/>
      <c r="E113" s="72"/>
      <c r="F113" s="73"/>
      <c r="G113" s="70"/>
      <c r="H113" s="74"/>
      <c r="I113" s="75"/>
      <c r="J113" s="75"/>
      <c r="K113" s="36"/>
      <c r="L113" s="82"/>
      <c r="M113" s="82"/>
      <c r="N113" s="77"/>
      <c r="O113" s="84" t="s">
        <v>179</v>
      </c>
      <c r="P113" s="86">
        <v>42758.734803240739</v>
      </c>
      <c r="Q113" s="84" t="s">
        <v>423</v>
      </c>
      <c r="R113" s="84"/>
      <c r="S113" s="84"/>
      <c r="T113" s="84" t="s">
        <v>661</v>
      </c>
      <c r="U113" s="86">
        <v>42758.734803240739</v>
      </c>
      <c r="V113" s="87" t="s">
        <v>787</v>
      </c>
      <c r="W113" s="84"/>
      <c r="X113" s="84"/>
      <c r="Y113" s="90" t="s">
        <v>974</v>
      </c>
      <c r="Z113" s="84"/>
      <c r="AA113" s="84" t="b">
        <v>0</v>
      </c>
      <c r="AB113" s="84">
        <v>0</v>
      </c>
      <c r="AC113" s="90" t="s">
        <v>1065</v>
      </c>
      <c r="AD113" s="84" t="b">
        <v>0</v>
      </c>
      <c r="AE113" s="84" t="s">
        <v>1076</v>
      </c>
      <c r="AF113" s="84"/>
      <c r="AG113" s="90" t="s">
        <v>1065</v>
      </c>
      <c r="AH113" s="84" t="b">
        <v>0</v>
      </c>
      <c r="AI113" s="84">
        <v>179446</v>
      </c>
      <c r="AJ113" s="90" t="s">
        <v>1060</v>
      </c>
      <c r="AK113" s="84" t="s">
        <v>1092</v>
      </c>
      <c r="AL113" s="84" t="b">
        <v>0</v>
      </c>
      <c r="AM113" s="90" t="s">
        <v>1060</v>
      </c>
      <c r="AN113" s="84">
        <v>0</v>
      </c>
      <c r="AO113" s="84">
        <v>0</v>
      </c>
      <c r="AP113" s="84"/>
      <c r="AQ113" s="84"/>
      <c r="AR113" s="84"/>
      <c r="AS113" s="84"/>
      <c r="AT113" s="84"/>
      <c r="AU113" s="84"/>
      <c r="AV113" s="84"/>
      <c r="AW113" s="84"/>
      <c r="AX113" s="83">
        <v>1</v>
      </c>
    </row>
    <row r="114" spans="1:50" x14ac:dyDescent="0.25">
      <c r="A114" s="69" t="s">
        <v>309</v>
      </c>
      <c r="B114" s="69" t="s">
        <v>309</v>
      </c>
      <c r="C114" s="70"/>
      <c r="D114" s="71"/>
      <c r="E114" s="72"/>
      <c r="F114" s="73"/>
      <c r="G114" s="70"/>
      <c r="H114" s="74"/>
      <c r="I114" s="75"/>
      <c r="J114" s="75"/>
      <c r="K114" s="36"/>
      <c r="L114" s="82"/>
      <c r="M114" s="82"/>
      <c r="N114" s="77"/>
      <c r="O114" s="84" t="s">
        <v>179</v>
      </c>
      <c r="P114" s="86">
        <v>42758.736307870371</v>
      </c>
      <c r="Q114" s="84" t="s">
        <v>455</v>
      </c>
      <c r="R114" s="84"/>
      <c r="S114" s="84"/>
      <c r="T114" s="84" t="s">
        <v>669</v>
      </c>
      <c r="U114" s="86">
        <v>42758.736307870371</v>
      </c>
      <c r="V114" s="87" t="s">
        <v>788</v>
      </c>
      <c r="W114" s="84"/>
      <c r="X114" s="84"/>
      <c r="Y114" s="90" t="s">
        <v>975</v>
      </c>
      <c r="Z114" s="84"/>
      <c r="AA114" s="84" t="b">
        <v>0</v>
      </c>
      <c r="AB114" s="84">
        <v>0</v>
      </c>
      <c r="AC114" s="90" t="s">
        <v>1065</v>
      </c>
      <c r="AD114" s="84" t="b">
        <v>0</v>
      </c>
      <c r="AE114" s="84" t="s">
        <v>1076</v>
      </c>
      <c r="AF114" s="84"/>
      <c r="AG114" s="90" t="s">
        <v>1065</v>
      </c>
      <c r="AH114" s="84" t="b">
        <v>0</v>
      </c>
      <c r="AI114" s="84">
        <v>0</v>
      </c>
      <c r="AJ114" s="90" t="s">
        <v>1065</v>
      </c>
      <c r="AK114" s="84" t="s">
        <v>1090</v>
      </c>
      <c r="AL114" s="84" t="b">
        <v>0</v>
      </c>
      <c r="AM114" s="90" t="s">
        <v>975</v>
      </c>
      <c r="AN114" s="84">
        <v>0</v>
      </c>
      <c r="AO114" s="84">
        <v>0</v>
      </c>
      <c r="AP114" s="84"/>
      <c r="AQ114" s="84"/>
      <c r="AR114" s="84"/>
      <c r="AS114" s="84"/>
      <c r="AT114" s="84"/>
      <c r="AU114" s="84"/>
      <c r="AV114" s="84"/>
      <c r="AW114" s="84"/>
      <c r="AX114" s="83">
        <v>3</v>
      </c>
    </row>
    <row r="115" spans="1:50" x14ac:dyDescent="0.25">
      <c r="A115" s="69" t="s">
        <v>310</v>
      </c>
      <c r="B115" s="69" t="s">
        <v>310</v>
      </c>
      <c r="C115" s="70"/>
      <c r="D115" s="71"/>
      <c r="E115" s="72"/>
      <c r="F115" s="73"/>
      <c r="G115" s="70"/>
      <c r="H115" s="74"/>
      <c r="I115" s="75"/>
      <c r="J115" s="75"/>
      <c r="K115" s="36"/>
      <c r="L115" s="82"/>
      <c r="M115" s="82"/>
      <c r="N115" s="77"/>
      <c r="O115" s="84" t="s">
        <v>179</v>
      </c>
      <c r="P115" s="86">
        <v>42758.739432870374</v>
      </c>
      <c r="Q115" s="84" t="s">
        <v>456</v>
      </c>
      <c r="R115" s="84"/>
      <c r="S115" s="84"/>
      <c r="T115" s="84" t="s">
        <v>661</v>
      </c>
      <c r="U115" s="86">
        <v>42758.739432870374</v>
      </c>
      <c r="V115" s="87" t="s">
        <v>789</v>
      </c>
      <c r="W115" s="84"/>
      <c r="X115" s="84"/>
      <c r="Y115" s="90" t="s">
        <v>976</v>
      </c>
      <c r="Z115" s="84"/>
      <c r="AA115" s="84" t="b">
        <v>0</v>
      </c>
      <c r="AB115" s="84">
        <v>1</v>
      </c>
      <c r="AC115" s="90" t="s">
        <v>1065</v>
      </c>
      <c r="AD115" s="84" t="b">
        <v>0</v>
      </c>
      <c r="AE115" s="84" t="s">
        <v>1076</v>
      </c>
      <c r="AF115" s="84"/>
      <c r="AG115" s="90" t="s">
        <v>1065</v>
      </c>
      <c r="AH115" s="84" t="b">
        <v>0</v>
      </c>
      <c r="AI115" s="84">
        <v>0</v>
      </c>
      <c r="AJ115" s="90" t="s">
        <v>1065</v>
      </c>
      <c r="AK115" s="84" t="s">
        <v>1092</v>
      </c>
      <c r="AL115" s="84" t="b">
        <v>0</v>
      </c>
      <c r="AM115" s="90" t="s">
        <v>976</v>
      </c>
      <c r="AN115" s="84">
        <v>0</v>
      </c>
      <c r="AO115" s="84">
        <v>0</v>
      </c>
      <c r="AP115" s="84"/>
      <c r="AQ115" s="84"/>
      <c r="AR115" s="84"/>
      <c r="AS115" s="84"/>
      <c r="AT115" s="84"/>
      <c r="AU115" s="84"/>
      <c r="AV115" s="84"/>
      <c r="AW115" s="84"/>
      <c r="AX115" s="83">
        <v>1</v>
      </c>
    </row>
    <row r="116" spans="1:50" x14ac:dyDescent="0.25">
      <c r="A116" s="69" t="s">
        <v>311</v>
      </c>
      <c r="B116" s="69" t="s">
        <v>311</v>
      </c>
      <c r="C116" s="70"/>
      <c r="D116" s="71"/>
      <c r="E116" s="72"/>
      <c r="F116" s="73"/>
      <c r="G116" s="70"/>
      <c r="H116" s="74"/>
      <c r="I116" s="75"/>
      <c r="J116" s="75"/>
      <c r="K116" s="36"/>
      <c r="L116" s="82"/>
      <c r="M116" s="82"/>
      <c r="N116" s="77"/>
      <c r="O116" s="84" t="s">
        <v>179</v>
      </c>
      <c r="P116" s="86">
        <v>42758.739837962959</v>
      </c>
      <c r="Q116" s="84" t="s">
        <v>423</v>
      </c>
      <c r="R116" s="84"/>
      <c r="S116" s="84"/>
      <c r="T116" s="84" t="s">
        <v>661</v>
      </c>
      <c r="U116" s="86">
        <v>42758.739837962959</v>
      </c>
      <c r="V116" s="87" t="s">
        <v>790</v>
      </c>
      <c r="W116" s="84"/>
      <c r="X116" s="84"/>
      <c r="Y116" s="90" t="s">
        <v>977</v>
      </c>
      <c r="Z116" s="84"/>
      <c r="AA116" s="84" t="b">
        <v>0</v>
      </c>
      <c r="AB116" s="84">
        <v>0</v>
      </c>
      <c r="AC116" s="90" t="s">
        <v>1065</v>
      </c>
      <c r="AD116" s="84" t="b">
        <v>0</v>
      </c>
      <c r="AE116" s="84" t="s">
        <v>1076</v>
      </c>
      <c r="AF116" s="84"/>
      <c r="AG116" s="90" t="s">
        <v>1065</v>
      </c>
      <c r="AH116" s="84" t="b">
        <v>0</v>
      </c>
      <c r="AI116" s="84">
        <v>179446</v>
      </c>
      <c r="AJ116" s="90" t="s">
        <v>1060</v>
      </c>
      <c r="AK116" s="84" t="s">
        <v>1092</v>
      </c>
      <c r="AL116" s="84" t="b">
        <v>0</v>
      </c>
      <c r="AM116" s="90" t="s">
        <v>1060</v>
      </c>
      <c r="AN116" s="84">
        <v>0</v>
      </c>
      <c r="AO116" s="84">
        <v>0</v>
      </c>
      <c r="AP116" s="84"/>
      <c r="AQ116" s="84"/>
      <c r="AR116" s="84"/>
      <c r="AS116" s="84"/>
      <c r="AT116" s="84"/>
      <c r="AU116" s="84"/>
      <c r="AV116" s="84"/>
      <c r="AW116" s="84"/>
      <c r="AX116" s="83">
        <v>1</v>
      </c>
    </row>
    <row r="117" spans="1:50" x14ac:dyDescent="0.25">
      <c r="A117" s="69" t="s">
        <v>312</v>
      </c>
      <c r="B117" s="69" t="s">
        <v>312</v>
      </c>
      <c r="C117" s="70"/>
      <c r="D117" s="71"/>
      <c r="E117" s="72"/>
      <c r="F117" s="73"/>
      <c r="G117" s="70"/>
      <c r="H117" s="74"/>
      <c r="I117" s="75"/>
      <c r="J117" s="75"/>
      <c r="K117" s="36"/>
      <c r="L117" s="82"/>
      <c r="M117" s="82"/>
      <c r="N117" s="77"/>
      <c r="O117" s="84" t="s">
        <v>179</v>
      </c>
      <c r="P117" s="86">
        <v>42758.69703703704</v>
      </c>
      <c r="Q117" s="84" t="s">
        <v>457</v>
      </c>
      <c r="R117" s="87" t="s">
        <v>561</v>
      </c>
      <c r="S117" s="84" t="s">
        <v>622</v>
      </c>
      <c r="T117" s="84"/>
      <c r="U117" s="86">
        <v>42758.69703703704</v>
      </c>
      <c r="V117" s="87" t="s">
        <v>791</v>
      </c>
      <c r="W117" s="84"/>
      <c r="X117" s="84"/>
      <c r="Y117" s="90" t="s">
        <v>978</v>
      </c>
      <c r="Z117" s="84"/>
      <c r="AA117" s="84" t="b">
        <v>0</v>
      </c>
      <c r="AB117" s="84">
        <v>2</v>
      </c>
      <c r="AC117" s="90" t="s">
        <v>1065</v>
      </c>
      <c r="AD117" s="84" t="b">
        <v>0</v>
      </c>
      <c r="AE117" s="84" t="s">
        <v>1076</v>
      </c>
      <c r="AF117" s="84"/>
      <c r="AG117" s="90" t="s">
        <v>1065</v>
      </c>
      <c r="AH117" s="84" t="b">
        <v>0</v>
      </c>
      <c r="AI117" s="84">
        <v>3</v>
      </c>
      <c r="AJ117" s="90" t="s">
        <v>1065</v>
      </c>
      <c r="AK117" s="84" t="s">
        <v>1090</v>
      </c>
      <c r="AL117" s="84" t="b">
        <v>0</v>
      </c>
      <c r="AM117" s="90" t="s">
        <v>978</v>
      </c>
      <c r="AN117" s="84">
        <v>0</v>
      </c>
      <c r="AO117" s="84">
        <v>0</v>
      </c>
      <c r="AP117" s="84"/>
      <c r="AQ117" s="84"/>
      <c r="AR117" s="84"/>
      <c r="AS117" s="84"/>
      <c r="AT117" s="84"/>
      <c r="AU117" s="84"/>
      <c r="AV117" s="84"/>
      <c r="AW117" s="84"/>
      <c r="AX117" s="83">
        <v>3</v>
      </c>
    </row>
    <row r="118" spans="1:50" x14ac:dyDescent="0.25">
      <c r="A118" s="69" t="s">
        <v>313</v>
      </c>
      <c r="B118" s="69" t="s">
        <v>312</v>
      </c>
      <c r="C118" s="70"/>
      <c r="D118" s="71"/>
      <c r="E118" s="72"/>
      <c r="F118" s="73"/>
      <c r="G118" s="70"/>
      <c r="H118" s="74"/>
      <c r="I118" s="75"/>
      <c r="J118" s="75"/>
      <c r="K118" s="36"/>
      <c r="L118" s="82"/>
      <c r="M118" s="82"/>
      <c r="N118" s="77"/>
      <c r="O118" s="84" t="s">
        <v>363</v>
      </c>
      <c r="P118" s="86">
        <v>42758.747210648151</v>
      </c>
      <c r="Q118" s="84" t="s">
        <v>441</v>
      </c>
      <c r="R118" s="87" t="s">
        <v>561</v>
      </c>
      <c r="S118" s="84" t="s">
        <v>622</v>
      </c>
      <c r="T118" s="84"/>
      <c r="U118" s="86">
        <v>42758.747210648151</v>
      </c>
      <c r="V118" s="87" t="s">
        <v>792</v>
      </c>
      <c r="W118" s="84"/>
      <c r="X118" s="84"/>
      <c r="Y118" s="90" t="s">
        <v>979</v>
      </c>
      <c r="Z118" s="84"/>
      <c r="AA118" s="84" t="b">
        <v>0</v>
      </c>
      <c r="AB118" s="84">
        <v>0</v>
      </c>
      <c r="AC118" s="90" t="s">
        <v>1065</v>
      </c>
      <c r="AD118" s="84" t="b">
        <v>0</v>
      </c>
      <c r="AE118" s="84" t="s">
        <v>1076</v>
      </c>
      <c r="AF118" s="84"/>
      <c r="AG118" s="90" t="s">
        <v>1065</v>
      </c>
      <c r="AH118" s="84" t="b">
        <v>0</v>
      </c>
      <c r="AI118" s="84">
        <v>3</v>
      </c>
      <c r="AJ118" s="90" t="s">
        <v>978</v>
      </c>
      <c r="AK118" s="84" t="s">
        <v>1090</v>
      </c>
      <c r="AL118" s="84" t="b">
        <v>0</v>
      </c>
      <c r="AM118" s="90" t="s">
        <v>978</v>
      </c>
      <c r="AN118" s="84">
        <v>0</v>
      </c>
      <c r="AO118" s="84">
        <v>0</v>
      </c>
      <c r="AP118" s="84"/>
      <c r="AQ118" s="84"/>
      <c r="AR118" s="84"/>
      <c r="AS118" s="84"/>
      <c r="AT118" s="84"/>
      <c r="AU118" s="84"/>
      <c r="AV118" s="84"/>
      <c r="AW118" s="84"/>
      <c r="AX118" s="83">
        <v>3</v>
      </c>
    </row>
    <row r="119" spans="1:50" x14ac:dyDescent="0.25">
      <c r="A119" s="69" t="s">
        <v>314</v>
      </c>
      <c r="B119" s="69" t="s">
        <v>314</v>
      </c>
      <c r="C119" s="70"/>
      <c r="D119" s="71"/>
      <c r="E119" s="72"/>
      <c r="F119" s="73"/>
      <c r="G119" s="70"/>
      <c r="H119" s="74"/>
      <c r="I119" s="75"/>
      <c r="J119" s="75"/>
      <c r="K119" s="36"/>
      <c r="L119" s="82"/>
      <c r="M119" s="82"/>
      <c r="N119" s="77"/>
      <c r="O119" s="84" t="s">
        <v>179</v>
      </c>
      <c r="P119" s="86">
        <v>42758.783321759256</v>
      </c>
      <c r="Q119" s="84" t="s">
        <v>458</v>
      </c>
      <c r="R119" s="87" t="s">
        <v>559</v>
      </c>
      <c r="S119" s="84" t="s">
        <v>611</v>
      </c>
      <c r="T119" s="84"/>
      <c r="U119" s="86">
        <v>42758.783321759256</v>
      </c>
      <c r="V119" s="87" t="s">
        <v>793</v>
      </c>
      <c r="W119" s="84"/>
      <c r="X119" s="84"/>
      <c r="Y119" s="90" t="s">
        <v>980</v>
      </c>
      <c r="Z119" s="84"/>
      <c r="AA119" s="84" t="b">
        <v>0</v>
      </c>
      <c r="AB119" s="84">
        <v>2</v>
      </c>
      <c r="AC119" s="90" t="s">
        <v>1065</v>
      </c>
      <c r="AD119" s="84" t="b">
        <v>1</v>
      </c>
      <c r="AE119" s="84" t="s">
        <v>1076</v>
      </c>
      <c r="AF119" s="84"/>
      <c r="AG119" s="90" t="s">
        <v>1060</v>
      </c>
      <c r="AH119" s="84" t="b">
        <v>0</v>
      </c>
      <c r="AI119" s="84">
        <v>0</v>
      </c>
      <c r="AJ119" s="90" t="s">
        <v>1065</v>
      </c>
      <c r="AK119" s="84" t="s">
        <v>1089</v>
      </c>
      <c r="AL119" s="84" t="b">
        <v>0</v>
      </c>
      <c r="AM119" s="90" t="s">
        <v>980</v>
      </c>
      <c r="AN119" s="84">
        <v>0</v>
      </c>
      <c r="AO119" s="84">
        <v>0</v>
      </c>
      <c r="AP119" s="84"/>
      <c r="AQ119" s="84"/>
      <c r="AR119" s="84"/>
      <c r="AS119" s="84"/>
      <c r="AT119" s="84"/>
      <c r="AU119" s="84"/>
      <c r="AV119" s="84"/>
      <c r="AW119" s="84"/>
      <c r="AX119" s="83">
        <v>3</v>
      </c>
    </row>
    <row r="120" spans="1:50" x14ac:dyDescent="0.25">
      <c r="A120" s="69" t="s">
        <v>315</v>
      </c>
      <c r="B120" s="69" t="s">
        <v>315</v>
      </c>
      <c r="C120" s="70"/>
      <c r="D120" s="71"/>
      <c r="E120" s="72"/>
      <c r="F120" s="73"/>
      <c r="G120" s="70"/>
      <c r="H120" s="74"/>
      <c r="I120" s="75"/>
      <c r="J120" s="75"/>
      <c r="K120" s="36"/>
      <c r="L120" s="82"/>
      <c r="M120" s="82"/>
      <c r="N120" s="77"/>
      <c r="O120" s="84" t="s">
        <v>179</v>
      </c>
      <c r="P120" s="86">
        <v>42758.81695601852</v>
      </c>
      <c r="Q120" s="84" t="s">
        <v>459</v>
      </c>
      <c r="R120" s="84"/>
      <c r="S120" s="84"/>
      <c r="T120" s="84" t="s">
        <v>670</v>
      </c>
      <c r="U120" s="86">
        <v>42758.81695601852</v>
      </c>
      <c r="V120" s="87" t="s">
        <v>794</v>
      </c>
      <c r="W120" s="84"/>
      <c r="X120" s="84"/>
      <c r="Y120" s="90" t="s">
        <v>981</v>
      </c>
      <c r="Z120" s="84"/>
      <c r="AA120" s="84" t="b">
        <v>0</v>
      </c>
      <c r="AB120" s="84">
        <v>0</v>
      </c>
      <c r="AC120" s="90" t="s">
        <v>1065</v>
      </c>
      <c r="AD120" s="84" t="b">
        <v>0</v>
      </c>
      <c r="AE120" s="84" t="s">
        <v>1076</v>
      </c>
      <c r="AF120" s="84"/>
      <c r="AG120" s="90" t="s">
        <v>1065</v>
      </c>
      <c r="AH120" s="84" t="b">
        <v>0</v>
      </c>
      <c r="AI120" s="84">
        <v>0</v>
      </c>
      <c r="AJ120" s="90" t="s">
        <v>1065</v>
      </c>
      <c r="AK120" s="84" t="s">
        <v>1090</v>
      </c>
      <c r="AL120" s="84" t="b">
        <v>0</v>
      </c>
      <c r="AM120" s="90" t="s">
        <v>981</v>
      </c>
      <c r="AN120" s="84">
        <v>0</v>
      </c>
      <c r="AO120" s="84">
        <v>0</v>
      </c>
      <c r="AP120" s="84"/>
      <c r="AQ120" s="84"/>
      <c r="AR120" s="84"/>
      <c r="AS120" s="84"/>
      <c r="AT120" s="84"/>
      <c r="AU120" s="84"/>
      <c r="AV120" s="84"/>
      <c r="AW120" s="84"/>
      <c r="AX120" s="83">
        <v>3</v>
      </c>
    </row>
    <row r="121" spans="1:50" x14ac:dyDescent="0.25">
      <c r="A121" s="69" t="s">
        <v>316</v>
      </c>
      <c r="B121" s="69" t="s">
        <v>316</v>
      </c>
      <c r="C121" s="70"/>
      <c r="D121" s="71"/>
      <c r="E121" s="72"/>
      <c r="F121" s="73"/>
      <c r="G121" s="70"/>
      <c r="H121" s="74"/>
      <c r="I121" s="75"/>
      <c r="J121" s="75"/>
      <c r="K121" s="36"/>
      <c r="L121" s="82"/>
      <c r="M121" s="82"/>
      <c r="N121" s="77"/>
      <c r="O121" s="84" t="s">
        <v>179</v>
      </c>
      <c r="P121" s="86">
        <v>42758.817037037035</v>
      </c>
      <c r="Q121" s="84" t="s">
        <v>460</v>
      </c>
      <c r="R121" s="87" t="s">
        <v>568</v>
      </c>
      <c r="S121" s="84" t="s">
        <v>613</v>
      </c>
      <c r="T121" s="84" t="s">
        <v>671</v>
      </c>
      <c r="U121" s="86">
        <v>42758.817037037035</v>
      </c>
      <c r="V121" s="87" t="s">
        <v>795</v>
      </c>
      <c r="W121" s="84"/>
      <c r="X121" s="84"/>
      <c r="Y121" s="90" t="s">
        <v>982</v>
      </c>
      <c r="Z121" s="84"/>
      <c r="AA121" s="84" t="b">
        <v>0</v>
      </c>
      <c r="AB121" s="84">
        <v>0</v>
      </c>
      <c r="AC121" s="90" t="s">
        <v>1065</v>
      </c>
      <c r="AD121" s="84" t="b">
        <v>0</v>
      </c>
      <c r="AE121" s="84" t="s">
        <v>1076</v>
      </c>
      <c r="AF121" s="84"/>
      <c r="AG121" s="90" t="s">
        <v>1065</v>
      </c>
      <c r="AH121" s="84" t="b">
        <v>0</v>
      </c>
      <c r="AI121" s="84">
        <v>0</v>
      </c>
      <c r="AJ121" s="90" t="s">
        <v>1065</v>
      </c>
      <c r="AK121" s="84" t="s">
        <v>1096</v>
      </c>
      <c r="AL121" s="84" t="b">
        <v>0</v>
      </c>
      <c r="AM121" s="90" t="s">
        <v>982</v>
      </c>
      <c r="AN121" s="84">
        <v>0</v>
      </c>
      <c r="AO121" s="84">
        <v>0</v>
      </c>
      <c r="AP121" s="84"/>
      <c r="AQ121" s="84"/>
      <c r="AR121" s="84"/>
      <c r="AS121" s="84"/>
      <c r="AT121" s="84"/>
      <c r="AU121" s="84"/>
      <c r="AV121" s="84"/>
      <c r="AW121" s="84"/>
      <c r="AX121" s="83">
        <v>3</v>
      </c>
    </row>
    <row r="122" spans="1:50" x14ac:dyDescent="0.25">
      <c r="A122" s="69" t="s">
        <v>317</v>
      </c>
      <c r="B122" s="69" t="s">
        <v>317</v>
      </c>
      <c r="C122" s="70"/>
      <c r="D122" s="71"/>
      <c r="E122" s="72"/>
      <c r="F122" s="73"/>
      <c r="G122" s="70"/>
      <c r="H122" s="74"/>
      <c r="I122" s="75"/>
      <c r="J122" s="75"/>
      <c r="K122" s="36"/>
      <c r="L122" s="82"/>
      <c r="M122" s="82"/>
      <c r="N122" s="77"/>
      <c r="O122" s="84" t="s">
        <v>179</v>
      </c>
      <c r="P122" s="86">
        <v>42758.823263888888</v>
      </c>
      <c r="Q122" s="84" t="s">
        <v>461</v>
      </c>
      <c r="R122" s="84"/>
      <c r="S122" s="84"/>
      <c r="T122" s="84" t="s">
        <v>672</v>
      </c>
      <c r="U122" s="86">
        <v>42758.823263888888</v>
      </c>
      <c r="V122" s="87" t="s">
        <v>796</v>
      </c>
      <c r="W122" s="84"/>
      <c r="X122" s="84"/>
      <c r="Y122" s="90" t="s">
        <v>983</v>
      </c>
      <c r="Z122" s="84"/>
      <c r="AA122" s="84" t="b">
        <v>0</v>
      </c>
      <c r="AB122" s="84">
        <v>0</v>
      </c>
      <c r="AC122" s="90" t="s">
        <v>1065</v>
      </c>
      <c r="AD122" s="84" t="b">
        <v>0</v>
      </c>
      <c r="AE122" s="84" t="s">
        <v>1076</v>
      </c>
      <c r="AF122" s="84"/>
      <c r="AG122" s="90" t="s">
        <v>1065</v>
      </c>
      <c r="AH122" s="84" t="b">
        <v>0</v>
      </c>
      <c r="AI122" s="84">
        <v>0</v>
      </c>
      <c r="AJ122" s="90" t="s">
        <v>1065</v>
      </c>
      <c r="AK122" s="84" t="s">
        <v>1089</v>
      </c>
      <c r="AL122" s="84" t="b">
        <v>0</v>
      </c>
      <c r="AM122" s="90" t="s">
        <v>983</v>
      </c>
      <c r="AN122" s="84">
        <v>0</v>
      </c>
      <c r="AO122" s="84">
        <v>0</v>
      </c>
      <c r="AP122" s="84"/>
      <c r="AQ122" s="84"/>
      <c r="AR122" s="84"/>
      <c r="AS122" s="84"/>
      <c r="AT122" s="84"/>
      <c r="AU122" s="84"/>
      <c r="AV122" s="84"/>
      <c r="AW122" s="84"/>
      <c r="AX122" s="83">
        <v>3</v>
      </c>
    </row>
    <row r="123" spans="1:50" x14ac:dyDescent="0.25">
      <c r="A123" s="69" t="s">
        <v>318</v>
      </c>
      <c r="B123" s="69" t="s">
        <v>318</v>
      </c>
      <c r="C123" s="70"/>
      <c r="D123" s="71"/>
      <c r="E123" s="72"/>
      <c r="F123" s="73"/>
      <c r="G123" s="70"/>
      <c r="H123" s="74"/>
      <c r="I123" s="75"/>
      <c r="J123" s="75"/>
      <c r="K123" s="36"/>
      <c r="L123" s="82"/>
      <c r="M123" s="82"/>
      <c r="N123" s="77"/>
      <c r="O123" s="84" t="s">
        <v>179</v>
      </c>
      <c r="P123" s="86">
        <v>42758.82885416667</v>
      </c>
      <c r="Q123" s="84" t="s">
        <v>462</v>
      </c>
      <c r="R123" s="84"/>
      <c r="S123" s="84"/>
      <c r="T123" s="84"/>
      <c r="U123" s="86">
        <v>42758.82885416667</v>
      </c>
      <c r="V123" s="87" t="s">
        <v>797</v>
      </c>
      <c r="W123" s="84"/>
      <c r="X123" s="84"/>
      <c r="Y123" s="90" t="s">
        <v>984</v>
      </c>
      <c r="Z123" s="90" t="s">
        <v>1062</v>
      </c>
      <c r="AA123" s="84" t="b">
        <v>0</v>
      </c>
      <c r="AB123" s="84">
        <v>0</v>
      </c>
      <c r="AC123" s="90" t="s">
        <v>1073</v>
      </c>
      <c r="AD123" s="84" t="b">
        <v>0</v>
      </c>
      <c r="AE123" s="84" t="s">
        <v>1076</v>
      </c>
      <c r="AF123" s="84"/>
      <c r="AG123" s="90" t="s">
        <v>1065</v>
      </c>
      <c r="AH123" s="84" t="b">
        <v>0</v>
      </c>
      <c r="AI123" s="84">
        <v>0</v>
      </c>
      <c r="AJ123" s="90" t="s">
        <v>1065</v>
      </c>
      <c r="AK123" s="84" t="s">
        <v>1092</v>
      </c>
      <c r="AL123" s="84" t="b">
        <v>0</v>
      </c>
      <c r="AM123" s="90" t="s">
        <v>1062</v>
      </c>
      <c r="AN123" s="84">
        <v>0</v>
      </c>
      <c r="AO123" s="84">
        <v>0</v>
      </c>
      <c r="AP123" s="84"/>
      <c r="AQ123" s="84"/>
      <c r="AR123" s="84"/>
      <c r="AS123" s="84"/>
      <c r="AT123" s="84"/>
      <c r="AU123" s="84"/>
      <c r="AV123" s="84"/>
      <c r="AW123" s="84"/>
      <c r="AX123" s="83">
        <v>1</v>
      </c>
    </row>
    <row r="124" spans="1:50" x14ac:dyDescent="0.25">
      <c r="A124" s="69" t="s">
        <v>319</v>
      </c>
      <c r="B124" s="69" t="s">
        <v>319</v>
      </c>
      <c r="C124" s="70"/>
      <c r="D124" s="71"/>
      <c r="E124" s="72"/>
      <c r="F124" s="73"/>
      <c r="G124" s="70"/>
      <c r="H124" s="74"/>
      <c r="I124" s="75"/>
      <c r="J124" s="75"/>
      <c r="K124" s="36"/>
      <c r="L124" s="82"/>
      <c r="M124" s="82"/>
      <c r="N124" s="77"/>
      <c r="O124" s="84" t="s">
        <v>179</v>
      </c>
      <c r="P124" s="86">
        <v>42753.118206018517</v>
      </c>
      <c r="Q124" s="84" t="s">
        <v>463</v>
      </c>
      <c r="R124" s="87" t="s">
        <v>569</v>
      </c>
      <c r="S124" s="84" t="s">
        <v>626</v>
      </c>
      <c r="T124" s="84" t="s">
        <v>673</v>
      </c>
      <c r="U124" s="86">
        <v>42753.118206018517</v>
      </c>
      <c r="V124" s="87" t="s">
        <v>798</v>
      </c>
      <c r="W124" s="84"/>
      <c r="X124" s="84"/>
      <c r="Y124" s="90" t="s">
        <v>985</v>
      </c>
      <c r="Z124" s="84"/>
      <c r="AA124" s="84" t="b">
        <v>0</v>
      </c>
      <c r="AB124" s="84">
        <v>0</v>
      </c>
      <c r="AC124" s="90" t="s">
        <v>1065</v>
      </c>
      <c r="AD124" s="84" t="b">
        <v>0</v>
      </c>
      <c r="AE124" s="84" t="s">
        <v>1076</v>
      </c>
      <c r="AF124" s="84"/>
      <c r="AG124" s="90" t="s">
        <v>1065</v>
      </c>
      <c r="AH124" s="84" t="b">
        <v>0</v>
      </c>
      <c r="AI124" s="84">
        <v>0</v>
      </c>
      <c r="AJ124" s="90" t="s">
        <v>1065</v>
      </c>
      <c r="AK124" s="84" t="s">
        <v>1105</v>
      </c>
      <c r="AL124" s="84" t="b">
        <v>0</v>
      </c>
      <c r="AM124" s="90" t="s">
        <v>985</v>
      </c>
      <c r="AN124" s="84">
        <v>0</v>
      </c>
      <c r="AO124" s="84">
        <v>0</v>
      </c>
      <c r="AP124" s="84"/>
      <c r="AQ124" s="84"/>
      <c r="AR124" s="84"/>
      <c r="AS124" s="84"/>
      <c r="AT124" s="84"/>
      <c r="AU124" s="84"/>
      <c r="AV124" s="84"/>
      <c r="AW124" s="84"/>
      <c r="AX124" s="83">
        <v>3</v>
      </c>
    </row>
    <row r="125" spans="1:50" x14ac:dyDescent="0.25">
      <c r="A125" s="69" t="s">
        <v>319</v>
      </c>
      <c r="B125" s="69" t="s">
        <v>319</v>
      </c>
      <c r="C125" s="70"/>
      <c r="D125" s="71"/>
      <c r="E125" s="72"/>
      <c r="F125" s="73"/>
      <c r="G125" s="70"/>
      <c r="H125" s="74"/>
      <c r="I125" s="75"/>
      <c r="J125" s="75"/>
      <c r="K125" s="36"/>
      <c r="L125" s="82"/>
      <c r="M125" s="82"/>
      <c r="N125" s="77"/>
      <c r="O125" s="84" t="s">
        <v>179</v>
      </c>
      <c r="P125" s="86">
        <v>42753.264479166668</v>
      </c>
      <c r="Q125" s="84" t="s">
        <v>464</v>
      </c>
      <c r="R125" s="87" t="s">
        <v>569</v>
      </c>
      <c r="S125" s="84" t="s">
        <v>626</v>
      </c>
      <c r="T125" s="84" t="s">
        <v>673</v>
      </c>
      <c r="U125" s="86">
        <v>42753.264479166668</v>
      </c>
      <c r="V125" s="87" t="s">
        <v>799</v>
      </c>
      <c r="W125" s="84"/>
      <c r="X125" s="84"/>
      <c r="Y125" s="90" t="s">
        <v>986</v>
      </c>
      <c r="Z125" s="84"/>
      <c r="AA125" s="84" t="b">
        <v>0</v>
      </c>
      <c r="AB125" s="84">
        <v>0</v>
      </c>
      <c r="AC125" s="90" t="s">
        <v>1065</v>
      </c>
      <c r="AD125" s="84" t="b">
        <v>0</v>
      </c>
      <c r="AE125" s="84" t="s">
        <v>1076</v>
      </c>
      <c r="AF125" s="84"/>
      <c r="AG125" s="90" t="s">
        <v>1065</v>
      </c>
      <c r="AH125" s="84" t="b">
        <v>0</v>
      </c>
      <c r="AI125" s="84">
        <v>0</v>
      </c>
      <c r="AJ125" s="90" t="s">
        <v>1065</v>
      </c>
      <c r="AK125" s="84" t="s">
        <v>1105</v>
      </c>
      <c r="AL125" s="84" t="b">
        <v>0</v>
      </c>
      <c r="AM125" s="90" t="s">
        <v>986</v>
      </c>
      <c r="AN125" s="84">
        <v>0</v>
      </c>
      <c r="AO125" s="84">
        <v>0</v>
      </c>
      <c r="AP125" s="84"/>
      <c r="AQ125" s="84"/>
      <c r="AR125" s="84"/>
      <c r="AS125" s="84"/>
      <c r="AT125" s="84"/>
      <c r="AU125" s="84"/>
      <c r="AV125" s="84"/>
      <c r="AW125" s="84"/>
      <c r="AX125" s="83">
        <v>3</v>
      </c>
    </row>
    <row r="126" spans="1:50" x14ac:dyDescent="0.25">
      <c r="A126" s="69" t="s">
        <v>319</v>
      </c>
      <c r="B126" s="69" t="s">
        <v>319</v>
      </c>
      <c r="C126" s="70"/>
      <c r="D126" s="71"/>
      <c r="E126" s="72"/>
      <c r="F126" s="73"/>
      <c r="G126" s="70"/>
      <c r="H126" s="74"/>
      <c r="I126" s="75"/>
      <c r="J126" s="75"/>
      <c r="K126" s="36"/>
      <c r="L126" s="82"/>
      <c r="M126" s="82"/>
      <c r="N126" s="77"/>
      <c r="O126" s="84" t="s">
        <v>179</v>
      </c>
      <c r="P126" s="86">
        <v>42758.832118055558</v>
      </c>
      <c r="Q126" s="84" t="s">
        <v>465</v>
      </c>
      <c r="R126" s="87" t="s">
        <v>570</v>
      </c>
      <c r="S126" s="84" t="s">
        <v>626</v>
      </c>
      <c r="T126" s="84" t="s">
        <v>673</v>
      </c>
      <c r="U126" s="86">
        <v>42758.832118055558</v>
      </c>
      <c r="V126" s="87" t="s">
        <v>800</v>
      </c>
      <c r="W126" s="84"/>
      <c r="X126" s="84"/>
      <c r="Y126" s="90" t="s">
        <v>987</v>
      </c>
      <c r="Z126" s="84"/>
      <c r="AA126" s="84" t="b">
        <v>0</v>
      </c>
      <c r="AB126" s="84">
        <v>0</v>
      </c>
      <c r="AC126" s="90" t="s">
        <v>1065</v>
      </c>
      <c r="AD126" s="84" t="b">
        <v>0</v>
      </c>
      <c r="AE126" s="84" t="s">
        <v>1076</v>
      </c>
      <c r="AF126" s="84"/>
      <c r="AG126" s="90" t="s">
        <v>1065</v>
      </c>
      <c r="AH126" s="84" t="b">
        <v>0</v>
      </c>
      <c r="AI126" s="84">
        <v>0</v>
      </c>
      <c r="AJ126" s="90" t="s">
        <v>1065</v>
      </c>
      <c r="AK126" s="84" t="s">
        <v>1105</v>
      </c>
      <c r="AL126" s="84" t="b">
        <v>0</v>
      </c>
      <c r="AM126" s="90" t="s">
        <v>987</v>
      </c>
      <c r="AN126" s="84">
        <v>0</v>
      </c>
      <c r="AO126" s="84">
        <v>0</v>
      </c>
      <c r="AP126" s="84"/>
      <c r="AQ126" s="84"/>
      <c r="AR126" s="84"/>
      <c r="AS126" s="84"/>
      <c r="AT126" s="84"/>
      <c r="AU126" s="84"/>
      <c r="AV126" s="84"/>
      <c r="AW126" s="84"/>
      <c r="AX126" s="83">
        <v>3</v>
      </c>
    </row>
    <row r="127" spans="1:50" x14ac:dyDescent="0.25">
      <c r="A127" s="69" t="s">
        <v>320</v>
      </c>
      <c r="B127" s="69" t="s">
        <v>320</v>
      </c>
      <c r="C127" s="70"/>
      <c r="D127" s="71"/>
      <c r="E127" s="72"/>
      <c r="F127" s="73"/>
      <c r="G127" s="70"/>
      <c r="H127" s="74"/>
      <c r="I127" s="75"/>
      <c r="J127" s="75"/>
      <c r="K127" s="36"/>
      <c r="L127" s="82"/>
      <c r="M127" s="82"/>
      <c r="N127" s="77"/>
      <c r="O127" s="84" t="s">
        <v>179</v>
      </c>
      <c r="P127" s="86">
        <v>42758.832962962966</v>
      </c>
      <c r="Q127" s="84" t="s">
        <v>466</v>
      </c>
      <c r="R127" s="87" t="s">
        <v>571</v>
      </c>
      <c r="S127" s="84" t="s">
        <v>627</v>
      </c>
      <c r="T127" s="84"/>
      <c r="U127" s="86">
        <v>42758.832962962966</v>
      </c>
      <c r="V127" s="87" t="s">
        <v>801</v>
      </c>
      <c r="W127" s="84"/>
      <c r="X127" s="84"/>
      <c r="Y127" s="90" t="s">
        <v>988</v>
      </c>
      <c r="Z127" s="90" t="s">
        <v>1063</v>
      </c>
      <c r="AA127" s="84" t="b">
        <v>0</v>
      </c>
      <c r="AB127" s="84">
        <v>0</v>
      </c>
      <c r="AC127" s="90" t="s">
        <v>1074</v>
      </c>
      <c r="AD127" s="84" t="b">
        <v>0</v>
      </c>
      <c r="AE127" s="84" t="s">
        <v>1076</v>
      </c>
      <c r="AF127" s="84"/>
      <c r="AG127" s="90" t="s">
        <v>1065</v>
      </c>
      <c r="AH127" s="84" t="b">
        <v>0</v>
      </c>
      <c r="AI127" s="84">
        <v>0</v>
      </c>
      <c r="AJ127" s="90" t="s">
        <v>1065</v>
      </c>
      <c r="AK127" s="84" t="s">
        <v>1089</v>
      </c>
      <c r="AL127" s="84" t="b">
        <v>0</v>
      </c>
      <c r="AM127" s="90" t="s">
        <v>1063</v>
      </c>
      <c r="AN127" s="84">
        <v>0</v>
      </c>
      <c r="AO127" s="84">
        <v>0</v>
      </c>
      <c r="AP127" s="84"/>
      <c r="AQ127" s="84"/>
      <c r="AR127" s="84"/>
      <c r="AS127" s="84"/>
      <c r="AT127" s="84"/>
      <c r="AU127" s="84"/>
      <c r="AV127" s="84"/>
      <c r="AW127" s="84"/>
      <c r="AX127" s="83">
        <v>1</v>
      </c>
    </row>
    <row r="128" spans="1:50" x14ac:dyDescent="0.25">
      <c r="A128" s="69" t="s">
        <v>321</v>
      </c>
      <c r="B128" s="69" t="s">
        <v>321</v>
      </c>
      <c r="C128" s="70"/>
      <c r="D128" s="71"/>
      <c r="E128" s="72"/>
      <c r="F128" s="73"/>
      <c r="G128" s="70"/>
      <c r="H128" s="74"/>
      <c r="I128" s="75"/>
      <c r="J128" s="75"/>
      <c r="K128" s="36"/>
      <c r="L128" s="82"/>
      <c r="M128" s="82"/>
      <c r="N128" s="77"/>
      <c r="O128" s="84" t="s">
        <v>179</v>
      </c>
      <c r="P128" s="86">
        <v>42758.841562499998</v>
      </c>
      <c r="Q128" s="84" t="s">
        <v>467</v>
      </c>
      <c r="R128" s="87" t="s">
        <v>560</v>
      </c>
      <c r="S128" s="84" t="s">
        <v>622</v>
      </c>
      <c r="T128" s="84" t="s">
        <v>645</v>
      </c>
      <c r="U128" s="86">
        <v>42758.841562499998</v>
      </c>
      <c r="V128" s="87" t="s">
        <v>802</v>
      </c>
      <c r="W128" s="84"/>
      <c r="X128" s="84"/>
      <c r="Y128" s="90" t="s">
        <v>989</v>
      </c>
      <c r="Z128" s="84"/>
      <c r="AA128" s="84" t="b">
        <v>0</v>
      </c>
      <c r="AB128" s="84">
        <v>1</v>
      </c>
      <c r="AC128" s="90" t="s">
        <v>1065</v>
      </c>
      <c r="AD128" s="84" t="b">
        <v>0</v>
      </c>
      <c r="AE128" s="84" t="s">
        <v>1076</v>
      </c>
      <c r="AF128" s="84"/>
      <c r="AG128" s="90" t="s">
        <v>1065</v>
      </c>
      <c r="AH128" s="84" t="b">
        <v>0</v>
      </c>
      <c r="AI128" s="84">
        <v>0</v>
      </c>
      <c r="AJ128" s="90" t="s">
        <v>1065</v>
      </c>
      <c r="AK128" s="84" t="s">
        <v>1103</v>
      </c>
      <c r="AL128" s="84" t="b">
        <v>0</v>
      </c>
      <c r="AM128" s="90" t="s">
        <v>989</v>
      </c>
      <c r="AN128" s="84">
        <v>0</v>
      </c>
      <c r="AO128" s="84">
        <v>0</v>
      </c>
      <c r="AP128" s="84"/>
      <c r="AQ128" s="84"/>
      <c r="AR128" s="84"/>
      <c r="AS128" s="84"/>
      <c r="AT128" s="84"/>
      <c r="AU128" s="84"/>
      <c r="AV128" s="84"/>
      <c r="AW128" s="84"/>
      <c r="AX128" s="83">
        <v>3</v>
      </c>
    </row>
    <row r="129" spans="1:50" x14ac:dyDescent="0.25">
      <c r="A129" s="69" t="s">
        <v>322</v>
      </c>
      <c r="B129" s="69" t="s">
        <v>322</v>
      </c>
      <c r="C129" s="70"/>
      <c r="D129" s="71"/>
      <c r="E129" s="72"/>
      <c r="F129" s="73"/>
      <c r="G129" s="70"/>
      <c r="H129" s="74"/>
      <c r="I129" s="75"/>
      <c r="J129" s="75"/>
      <c r="K129" s="36"/>
      <c r="L129" s="82"/>
      <c r="M129" s="82"/>
      <c r="N129" s="77"/>
      <c r="O129" s="84" t="s">
        <v>179</v>
      </c>
      <c r="P129" s="86">
        <v>42758.868125000001</v>
      </c>
      <c r="Q129" s="84" t="s">
        <v>468</v>
      </c>
      <c r="R129" s="84"/>
      <c r="S129" s="84"/>
      <c r="T129" s="84"/>
      <c r="U129" s="86">
        <v>42758.868125000001</v>
      </c>
      <c r="V129" s="87" t="s">
        <v>803</v>
      </c>
      <c r="W129" s="84"/>
      <c r="X129" s="84"/>
      <c r="Y129" s="90" t="s">
        <v>990</v>
      </c>
      <c r="Z129" s="90" t="s">
        <v>1060</v>
      </c>
      <c r="AA129" s="84" t="b">
        <v>0</v>
      </c>
      <c r="AB129" s="84">
        <v>0</v>
      </c>
      <c r="AC129" s="90" t="s">
        <v>1066</v>
      </c>
      <c r="AD129" s="84" t="b">
        <v>0</v>
      </c>
      <c r="AE129" s="84" t="s">
        <v>1076</v>
      </c>
      <c r="AF129" s="84"/>
      <c r="AG129" s="90" t="s">
        <v>1065</v>
      </c>
      <c r="AH129" s="84" t="b">
        <v>0</v>
      </c>
      <c r="AI129" s="84">
        <v>0</v>
      </c>
      <c r="AJ129" s="90" t="s">
        <v>1065</v>
      </c>
      <c r="AK129" s="84" t="s">
        <v>1089</v>
      </c>
      <c r="AL129" s="84" t="b">
        <v>0</v>
      </c>
      <c r="AM129" s="90" t="s">
        <v>1060</v>
      </c>
      <c r="AN129" s="84">
        <v>0</v>
      </c>
      <c r="AO129" s="84">
        <v>0</v>
      </c>
      <c r="AP129" s="84"/>
      <c r="AQ129" s="84"/>
      <c r="AR129" s="84"/>
      <c r="AS129" s="84"/>
      <c r="AT129" s="84"/>
      <c r="AU129" s="84"/>
      <c r="AV129" s="84"/>
      <c r="AW129" s="84"/>
      <c r="AX129" s="83">
        <v>1</v>
      </c>
    </row>
    <row r="130" spans="1:50" x14ac:dyDescent="0.25">
      <c r="A130" s="69" t="s">
        <v>323</v>
      </c>
      <c r="B130" s="69" t="s">
        <v>323</v>
      </c>
      <c r="C130" s="70"/>
      <c r="D130" s="71"/>
      <c r="E130" s="72"/>
      <c r="F130" s="73"/>
      <c r="G130" s="70"/>
      <c r="H130" s="74"/>
      <c r="I130" s="75"/>
      <c r="J130" s="75"/>
      <c r="K130" s="36"/>
      <c r="L130" s="82"/>
      <c r="M130" s="82"/>
      <c r="N130" s="77"/>
      <c r="O130" s="84" t="s">
        <v>179</v>
      </c>
      <c r="P130" s="86">
        <v>42758.874282407407</v>
      </c>
      <c r="Q130" s="84" t="s">
        <v>469</v>
      </c>
      <c r="R130" s="84"/>
      <c r="S130" s="84"/>
      <c r="T130" s="84"/>
      <c r="U130" s="86">
        <v>42758.874282407407</v>
      </c>
      <c r="V130" s="87" t="s">
        <v>804</v>
      </c>
      <c r="W130" s="84"/>
      <c r="X130" s="84"/>
      <c r="Y130" s="90" t="s">
        <v>991</v>
      </c>
      <c r="Z130" s="84"/>
      <c r="AA130" s="84" t="b">
        <v>0</v>
      </c>
      <c r="AB130" s="84">
        <v>2</v>
      </c>
      <c r="AC130" s="90" t="s">
        <v>1065</v>
      </c>
      <c r="AD130" s="84" t="b">
        <v>0</v>
      </c>
      <c r="AE130" s="84" t="s">
        <v>1076</v>
      </c>
      <c r="AF130" s="84"/>
      <c r="AG130" s="90" t="s">
        <v>1065</v>
      </c>
      <c r="AH130" s="84" t="b">
        <v>0</v>
      </c>
      <c r="AI130" s="84">
        <v>0</v>
      </c>
      <c r="AJ130" s="90" t="s">
        <v>1065</v>
      </c>
      <c r="AK130" s="84" t="s">
        <v>1090</v>
      </c>
      <c r="AL130" s="84" t="b">
        <v>0</v>
      </c>
      <c r="AM130" s="90" t="s">
        <v>991</v>
      </c>
      <c r="AN130" s="84">
        <v>0</v>
      </c>
      <c r="AO130" s="84">
        <v>0</v>
      </c>
      <c r="AP130" s="84"/>
      <c r="AQ130" s="84"/>
      <c r="AR130" s="84"/>
      <c r="AS130" s="84"/>
      <c r="AT130" s="84"/>
      <c r="AU130" s="84"/>
      <c r="AV130" s="84"/>
      <c r="AW130" s="84"/>
      <c r="AX130" s="83">
        <v>1</v>
      </c>
    </row>
    <row r="131" spans="1:50" x14ac:dyDescent="0.25">
      <c r="A131" s="69" t="s">
        <v>324</v>
      </c>
      <c r="B131" s="69" t="s">
        <v>324</v>
      </c>
      <c r="C131" s="70"/>
      <c r="D131" s="71"/>
      <c r="E131" s="72"/>
      <c r="F131" s="73"/>
      <c r="G131" s="70"/>
      <c r="H131" s="74"/>
      <c r="I131" s="75"/>
      <c r="J131" s="75"/>
      <c r="K131" s="36"/>
      <c r="L131" s="82"/>
      <c r="M131" s="82"/>
      <c r="N131" s="77"/>
      <c r="O131" s="84" t="s">
        <v>179</v>
      </c>
      <c r="P131" s="86">
        <v>42758.896874999999</v>
      </c>
      <c r="Q131" s="84" t="s">
        <v>470</v>
      </c>
      <c r="R131" s="87" t="s">
        <v>560</v>
      </c>
      <c r="S131" s="84" t="s">
        <v>622</v>
      </c>
      <c r="T131" s="84"/>
      <c r="U131" s="86">
        <v>42758.896874999999</v>
      </c>
      <c r="V131" s="87" t="s">
        <v>805</v>
      </c>
      <c r="W131" s="84"/>
      <c r="X131" s="84"/>
      <c r="Y131" s="90" t="s">
        <v>992</v>
      </c>
      <c r="Z131" s="84"/>
      <c r="AA131" s="84" t="b">
        <v>0</v>
      </c>
      <c r="AB131" s="84">
        <v>0</v>
      </c>
      <c r="AC131" s="90" t="s">
        <v>1065</v>
      </c>
      <c r="AD131" s="84" t="b">
        <v>0</v>
      </c>
      <c r="AE131" s="84" t="s">
        <v>1076</v>
      </c>
      <c r="AF131" s="84"/>
      <c r="AG131" s="90" t="s">
        <v>1065</v>
      </c>
      <c r="AH131" s="84" t="b">
        <v>0</v>
      </c>
      <c r="AI131" s="84">
        <v>0</v>
      </c>
      <c r="AJ131" s="90" t="s">
        <v>1065</v>
      </c>
      <c r="AK131" s="84" t="s">
        <v>1106</v>
      </c>
      <c r="AL131" s="84" t="b">
        <v>0</v>
      </c>
      <c r="AM131" s="90" t="s">
        <v>992</v>
      </c>
      <c r="AN131" s="84">
        <v>0</v>
      </c>
      <c r="AO131" s="84">
        <v>0</v>
      </c>
      <c r="AP131" s="84"/>
      <c r="AQ131" s="84"/>
      <c r="AR131" s="84"/>
      <c r="AS131" s="84"/>
      <c r="AT131" s="84"/>
      <c r="AU131" s="84"/>
      <c r="AV131" s="84"/>
      <c r="AW131" s="84"/>
      <c r="AX131" s="83">
        <v>3</v>
      </c>
    </row>
    <row r="132" spans="1:50" x14ac:dyDescent="0.25">
      <c r="A132" s="69" t="s">
        <v>325</v>
      </c>
      <c r="B132" s="69" t="s">
        <v>325</v>
      </c>
      <c r="C132" s="70"/>
      <c r="D132" s="71"/>
      <c r="E132" s="72"/>
      <c r="F132" s="73"/>
      <c r="G132" s="70"/>
      <c r="H132" s="74"/>
      <c r="I132" s="75"/>
      <c r="J132" s="75"/>
      <c r="K132" s="36"/>
      <c r="L132" s="82"/>
      <c r="M132" s="82"/>
      <c r="N132" s="77"/>
      <c r="O132" s="84" t="s">
        <v>179</v>
      </c>
      <c r="P132" s="86">
        <v>42758.906527777777</v>
      </c>
      <c r="Q132" s="84" t="s">
        <v>471</v>
      </c>
      <c r="R132" s="87" t="s">
        <v>572</v>
      </c>
      <c r="S132" s="84" t="s">
        <v>622</v>
      </c>
      <c r="T132" s="84"/>
      <c r="U132" s="86">
        <v>42758.906527777777</v>
      </c>
      <c r="V132" s="87" t="s">
        <v>806</v>
      </c>
      <c r="W132" s="84"/>
      <c r="X132" s="84"/>
      <c r="Y132" s="90" t="s">
        <v>993</v>
      </c>
      <c r="Z132" s="84"/>
      <c r="AA132" s="84" t="b">
        <v>0</v>
      </c>
      <c r="AB132" s="84">
        <v>1</v>
      </c>
      <c r="AC132" s="90" t="s">
        <v>1065</v>
      </c>
      <c r="AD132" s="84" t="b">
        <v>0</v>
      </c>
      <c r="AE132" s="84" t="s">
        <v>1076</v>
      </c>
      <c r="AF132" s="84"/>
      <c r="AG132" s="90" t="s">
        <v>1065</v>
      </c>
      <c r="AH132" s="84" t="b">
        <v>0</v>
      </c>
      <c r="AI132" s="84">
        <v>0</v>
      </c>
      <c r="AJ132" s="90" t="s">
        <v>1065</v>
      </c>
      <c r="AK132" s="84" t="s">
        <v>1092</v>
      </c>
      <c r="AL132" s="84" t="b">
        <v>0</v>
      </c>
      <c r="AM132" s="90" t="s">
        <v>993</v>
      </c>
      <c r="AN132" s="84">
        <v>0</v>
      </c>
      <c r="AO132" s="84">
        <v>0</v>
      </c>
      <c r="AP132" s="84"/>
      <c r="AQ132" s="84"/>
      <c r="AR132" s="84"/>
      <c r="AS132" s="84"/>
      <c r="AT132" s="84"/>
      <c r="AU132" s="84"/>
      <c r="AV132" s="84"/>
      <c r="AW132" s="84"/>
      <c r="AX132" s="83">
        <v>3</v>
      </c>
    </row>
    <row r="133" spans="1:50" x14ac:dyDescent="0.25">
      <c r="A133" s="69" t="s">
        <v>326</v>
      </c>
      <c r="B133" s="69" t="s">
        <v>326</v>
      </c>
      <c r="C133" s="70"/>
      <c r="D133" s="71"/>
      <c r="E133" s="72"/>
      <c r="F133" s="73"/>
      <c r="G133" s="70"/>
      <c r="H133" s="74"/>
      <c r="I133" s="75"/>
      <c r="J133" s="75"/>
      <c r="K133" s="36"/>
      <c r="L133" s="82"/>
      <c r="M133" s="82"/>
      <c r="N133" s="77"/>
      <c r="O133" s="84" t="s">
        <v>179</v>
      </c>
      <c r="P133" s="86">
        <v>42758.925578703704</v>
      </c>
      <c r="Q133" s="84" t="s">
        <v>472</v>
      </c>
      <c r="R133" s="84"/>
      <c r="S133" s="84"/>
      <c r="T133" s="84" t="s">
        <v>645</v>
      </c>
      <c r="U133" s="86">
        <v>42758.925578703704</v>
      </c>
      <c r="V133" s="87" t="s">
        <v>807</v>
      </c>
      <c r="W133" s="84"/>
      <c r="X133" s="84"/>
      <c r="Y133" s="90" t="s">
        <v>994</v>
      </c>
      <c r="Z133" s="84"/>
      <c r="AA133" s="84" t="b">
        <v>0</v>
      </c>
      <c r="AB133" s="84">
        <v>1</v>
      </c>
      <c r="AC133" s="90" t="s">
        <v>1065</v>
      </c>
      <c r="AD133" s="84" t="b">
        <v>0</v>
      </c>
      <c r="AE133" s="84" t="s">
        <v>1076</v>
      </c>
      <c r="AF133" s="84"/>
      <c r="AG133" s="90" t="s">
        <v>1065</v>
      </c>
      <c r="AH133" s="84" t="b">
        <v>0</v>
      </c>
      <c r="AI133" s="84">
        <v>0</v>
      </c>
      <c r="AJ133" s="90" t="s">
        <v>1065</v>
      </c>
      <c r="AK133" s="84" t="s">
        <v>1089</v>
      </c>
      <c r="AL133" s="84" t="b">
        <v>0</v>
      </c>
      <c r="AM133" s="90" t="s">
        <v>994</v>
      </c>
      <c r="AN133" s="84">
        <v>0</v>
      </c>
      <c r="AO133" s="84">
        <v>0</v>
      </c>
      <c r="AP133" s="84"/>
      <c r="AQ133" s="84"/>
      <c r="AR133" s="84"/>
      <c r="AS133" s="84"/>
      <c r="AT133" s="84"/>
      <c r="AU133" s="84"/>
      <c r="AV133" s="84"/>
      <c r="AW133" s="84"/>
      <c r="AX133" s="83">
        <v>3</v>
      </c>
    </row>
    <row r="134" spans="1:50" x14ac:dyDescent="0.25">
      <c r="A134" s="69" t="s">
        <v>327</v>
      </c>
      <c r="B134" s="69" t="s">
        <v>327</v>
      </c>
      <c r="C134" s="70"/>
      <c r="D134" s="71"/>
      <c r="E134" s="72"/>
      <c r="F134" s="73"/>
      <c r="G134" s="70"/>
      <c r="H134" s="74"/>
      <c r="I134" s="75"/>
      <c r="J134" s="75"/>
      <c r="K134" s="36"/>
      <c r="L134" s="82"/>
      <c r="M134" s="82"/>
      <c r="N134" s="77"/>
      <c r="O134" s="84" t="s">
        <v>179</v>
      </c>
      <c r="P134" s="86">
        <v>42758.934050925927</v>
      </c>
      <c r="Q134" s="84" t="s">
        <v>473</v>
      </c>
      <c r="R134" s="84"/>
      <c r="S134" s="84"/>
      <c r="T134" s="84" t="s">
        <v>645</v>
      </c>
      <c r="U134" s="86">
        <v>42758.934050925927</v>
      </c>
      <c r="V134" s="87" t="s">
        <v>808</v>
      </c>
      <c r="W134" s="84"/>
      <c r="X134" s="84"/>
      <c r="Y134" s="90" t="s">
        <v>995</v>
      </c>
      <c r="Z134" s="84"/>
      <c r="AA134" s="84" t="b">
        <v>0</v>
      </c>
      <c r="AB134" s="84">
        <v>0</v>
      </c>
      <c r="AC134" s="90" t="s">
        <v>1065</v>
      </c>
      <c r="AD134" s="84" t="b">
        <v>0</v>
      </c>
      <c r="AE134" s="84" t="s">
        <v>1076</v>
      </c>
      <c r="AF134" s="84"/>
      <c r="AG134" s="90" t="s">
        <v>1065</v>
      </c>
      <c r="AH134" s="84" t="b">
        <v>0</v>
      </c>
      <c r="AI134" s="84">
        <v>0</v>
      </c>
      <c r="AJ134" s="90" t="s">
        <v>1065</v>
      </c>
      <c r="AK134" s="84" t="s">
        <v>1095</v>
      </c>
      <c r="AL134" s="84" t="b">
        <v>0</v>
      </c>
      <c r="AM134" s="90" t="s">
        <v>995</v>
      </c>
      <c r="AN134" s="84">
        <v>0</v>
      </c>
      <c r="AO134" s="84">
        <v>0</v>
      </c>
      <c r="AP134" s="84"/>
      <c r="AQ134" s="84"/>
      <c r="AR134" s="84"/>
      <c r="AS134" s="84"/>
      <c r="AT134" s="84"/>
      <c r="AU134" s="84"/>
      <c r="AV134" s="84"/>
      <c r="AW134" s="84"/>
      <c r="AX134" s="83">
        <v>3</v>
      </c>
    </row>
    <row r="135" spans="1:50" x14ac:dyDescent="0.25">
      <c r="A135" s="69" t="s">
        <v>328</v>
      </c>
      <c r="B135" s="69" t="s">
        <v>335</v>
      </c>
      <c r="C135" s="70"/>
      <c r="D135" s="71"/>
      <c r="E135" s="72"/>
      <c r="F135" s="73"/>
      <c r="G135" s="70"/>
      <c r="H135" s="74"/>
      <c r="I135" s="75"/>
      <c r="J135" s="75"/>
      <c r="K135" s="36"/>
      <c r="L135" s="82"/>
      <c r="M135" s="82"/>
      <c r="N135" s="77"/>
      <c r="O135" s="84" t="s">
        <v>363</v>
      </c>
      <c r="P135" s="86">
        <v>42758.939479166664</v>
      </c>
      <c r="Q135" s="84" t="s">
        <v>474</v>
      </c>
      <c r="R135" s="84"/>
      <c r="S135" s="84"/>
      <c r="T135" s="84"/>
      <c r="U135" s="86">
        <v>42758.939479166664</v>
      </c>
      <c r="V135" s="87" t="s">
        <v>809</v>
      </c>
      <c r="W135" s="84"/>
      <c r="X135" s="84"/>
      <c r="Y135" s="90" t="s">
        <v>996</v>
      </c>
      <c r="Z135" s="84"/>
      <c r="AA135" s="84" t="b">
        <v>0</v>
      </c>
      <c r="AB135" s="84">
        <v>0</v>
      </c>
      <c r="AC135" s="90" t="s">
        <v>1065</v>
      </c>
      <c r="AD135" s="84" t="b">
        <v>1</v>
      </c>
      <c r="AE135" s="84" t="s">
        <v>1076</v>
      </c>
      <c r="AF135" s="84"/>
      <c r="AG135" s="90" t="s">
        <v>1060</v>
      </c>
      <c r="AH135" s="84" t="b">
        <v>0</v>
      </c>
      <c r="AI135" s="84">
        <v>3</v>
      </c>
      <c r="AJ135" s="90" t="s">
        <v>1003</v>
      </c>
      <c r="AK135" s="84" t="s">
        <v>1090</v>
      </c>
      <c r="AL135" s="84" t="b">
        <v>0</v>
      </c>
      <c r="AM135" s="90" t="s">
        <v>1003</v>
      </c>
      <c r="AN135" s="84">
        <v>0</v>
      </c>
      <c r="AO135" s="84">
        <v>0</v>
      </c>
      <c r="AP135" s="84"/>
      <c r="AQ135" s="84"/>
      <c r="AR135" s="84"/>
      <c r="AS135" s="84"/>
      <c r="AT135" s="84"/>
      <c r="AU135" s="84"/>
      <c r="AV135" s="84"/>
      <c r="AW135" s="84"/>
      <c r="AX135" s="83">
        <v>3</v>
      </c>
    </row>
    <row r="136" spans="1:50" x14ac:dyDescent="0.25">
      <c r="A136" s="69" t="s">
        <v>329</v>
      </c>
      <c r="B136" s="69" t="s">
        <v>329</v>
      </c>
      <c r="C136" s="70"/>
      <c r="D136" s="71"/>
      <c r="E136" s="72"/>
      <c r="F136" s="73"/>
      <c r="G136" s="70"/>
      <c r="H136" s="74"/>
      <c r="I136" s="75"/>
      <c r="J136" s="75"/>
      <c r="K136" s="36"/>
      <c r="L136" s="82"/>
      <c r="M136" s="82"/>
      <c r="N136" s="77"/>
      <c r="O136" s="84" t="s">
        <v>179</v>
      </c>
      <c r="P136" s="86">
        <v>42758.945335648146</v>
      </c>
      <c r="Q136" s="84" t="s">
        <v>475</v>
      </c>
      <c r="R136" s="87" t="s">
        <v>573</v>
      </c>
      <c r="S136" s="84" t="s">
        <v>609</v>
      </c>
      <c r="T136" s="84" t="s">
        <v>674</v>
      </c>
      <c r="U136" s="86">
        <v>42758.945335648146</v>
      </c>
      <c r="V136" s="87" t="s">
        <v>810</v>
      </c>
      <c r="W136" s="84"/>
      <c r="X136" s="84"/>
      <c r="Y136" s="90" t="s">
        <v>997</v>
      </c>
      <c r="Z136" s="84"/>
      <c r="AA136" s="84" t="b">
        <v>0</v>
      </c>
      <c r="AB136" s="84">
        <v>0</v>
      </c>
      <c r="AC136" s="90" t="s">
        <v>1065</v>
      </c>
      <c r="AD136" s="84" t="b">
        <v>0</v>
      </c>
      <c r="AE136" s="84" t="s">
        <v>1076</v>
      </c>
      <c r="AF136" s="84"/>
      <c r="AG136" s="90" t="s">
        <v>1065</v>
      </c>
      <c r="AH136" s="84" t="b">
        <v>0</v>
      </c>
      <c r="AI136" s="84">
        <v>0</v>
      </c>
      <c r="AJ136" s="90" t="s">
        <v>1065</v>
      </c>
      <c r="AK136" s="84" t="s">
        <v>1089</v>
      </c>
      <c r="AL136" s="84" t="b">
        <v>0</v>
      </c>
      <c r="AM136" s="90" t="s">
        <v>997</v>
      </c>
      <c r="AN136" s="84">
        <v>0</v>
      </c>
      <c r="AO136" s="84">
        <v>0</v>
      </c>
      <c r="AP136" s="84"/>
      <c r="AQ136" s="84"/>
      <c r="AR136" s="84"/>
      <c r="AS136" s="84"/>
      <c r="AT136" s="84"/>
      <c r="AU136" s="84"/>
      <c r="AV136" s="84"/>
      <c r="AW136" s="84"/>
      <c r="AX136" s="83">
        <v>1</v>
      </c>
    </row>
    <row r="137" spans="1:50" x14ac:dyDescent="0.25">
      <c r="A137" s="69" t="s">
        <v>330</v>
      </c>
      <c r="B137" s="69" t="s">
        <v>330</v>
      </c>
      <c r="C137" s="70"/>
      <c r="D137" s="71"/>
      <c r="E137" s="72"/>
      <c r="F137" s="73"/>
      <c r="G137" s="70"/>
      <c r="H137" s="74"/>
      <c r="I137" s="75"/>
      <c r="J137" s="75"/>
      <c r="K137" s="36"/>
      <c r="L137" s="82"/>
      <c r="M137" s="82"/>
      <c r="N137" s="77"/>
      <c r="O137" s="84" t="s">
        <v>179</v>
      </c>
      <c r="P137" s="86">
        <v>42758.956747685188</v>
      </c>
      <c r="Q137" s="84" t="s">
        <v>476</v>
      </c>
      <c r="R137" s="87" t="s">
        <v>574</v>
      </c>
      <c r="S137" s="84" t="s">
        <v>611</v>
      </c>
      <c r="T137" s="84"/>
      <c r="U137" s="86">
        <v>42758.956747685188</v>
      </c>
      <c r="V137" s="87" t="s">
        <v>811</v>
      </c>
      <c r="W137" s="84"/>
      <c r="X137" s="84"/>
      <c r="Y137" s="90" t="s">
        <v>998</v>
      </c>
      <c r="Z137" s="84"/>
      <c r="AA137" s="84" t="b">
        <v>0</v>
      </c>
      <c r="AB137" s="84">
        <v>0</v>
      </c>
      <c r="AC137" s="90" t="s">
        <v>1065</v>
      </c>
      <c r="AD137" s="84" t="b">
        <v>1</v>
      </c>
      <c r="AE137" s="84" t="s">
        <v>1076</v>
      </c>
      <c r="AF137" s="84"/>
      <c r="AG137" s="90" t="s">
        <v>1060</v>
      </c>
      <c r="AH137" s="84" t="b">
        <v>0</v>
      </c>
      <c r="AI137" s="84">
        <v>0</v>
      </c>
      <c r="AJ137" s="90" t="s">
        <v>1065</v>
      </c>
      <c r="AK137" s="84" t="s">
        <v>1092</v>
      </c>
      <c r="AL137" s="84" t="b">
        <v>1</v>
      </c>
      <c r="AM137" s="90" t="s">
        <v>998</v>
      </c>
      <c r="AN137" s="84">
        <v>0</v>
      </c>
      <c r="AO137" s="84">
        <v>0</v>
      </c>
      <c r="AP137" s="84"/>
      <c r="AQ137" s="84"/>
      <c r="AR137" s="84"/>
      <c r="AS137" s="84"/>
      <c r="AT137" s="84"/>
      <c r="AU137" s="84"/>
      <c r="AV137" s="84"/>
      <c r="AW137" s="84"/>
      <c r="AX137" s="83">
        <v>3</v>
      </c>
    </row>
    <row r="138" spans="1:50" x14ac:dyDescent="0.25">
      <c r="A138" s="69" t="s">
        <v>331</v>
      </c>
      <c r="B138" s="69" t="s">
        <v>331</v>
      </c>
      <c r="C138" s="70"/>
      <c r="D138" s="71"/>
      <c r="E138" s="72"/>
      <c r="F138" s="73"/>
      <c r="G138" s="70"/>
      <c r="H138" s="74"/>
      <c r="I138" s="75"/>
      <c r="J138" s="75"/>
      <c r="K138" s="36"/>
      <c r="L138" s="82"/>
      <c r="M138" s="82"/>
      <c r="N138" s="77"/>
      <c r="O138" s="84" t="s">
        <v>179</v>
      </c>
      <c r="P138" s="86">
        <v>42758.970625000002</v>
      </c>
      <c r="Q138" s="84" t="s">
        <v>477</v>
      </c>
      <c r="R138" s="87" t="s">
        <v>559</v>
      </c>
      <c r="S138" s="84" t="s">
        <v>611</v>
      </c>
      <c r="T138" s="84"/>
      <c r="U138" s="86">
        <v>42758.970625000002</v>
      </c>
      <c r="V138" s="87" t="s">
        <v>812</v>
      </c>
      <c r="W138" s="84"/>
      <c r="X138" s="84"/>
      <c r="Y138" s="90" t="s">
        <v>999</v>
      </c>
      <c r="Z138" s="84"/>
      <c r="AA138" s="84" t="b">
        <v>0</v>
      </c>
      <c r="AB138" s="84">
        <v>1</v>
      </c>
      <c r="AC138" s="90" t="s">
        <v>1065</v>
      </c>
      <c r="AD138" s="84" t="b">
        <v>1</v>
      </c>
      <c r="AE138" s="84" t="s">
        <v>1076</v>
      </c>
      <c r="AF138" s="84"/>
      <c r="AG138" s="90" t="s">
        <v>1060</v>
      </c>
      <c r="AH138" s="84" t="b">
        <v>0</v>
      </c>
      <c r="AI138" s="84">
        <v>0</v>
      </c>
      <c r="AJ138" s="90" t="s">
        <v>1065</v>
      </c>
      <c r="AK138" s="84" t="s">
        <v>1092</v>
      </c>
      <c r="AL138" s="84" t="b">
        <v>0</v>
      </c>
      <c r="AM138" s="90" t="s">
        <v>999</v>
      </c>
      <c r="AN138" s="84">
        <v>0</v>
      </c>
      <c r="AO138" s="84">
        <v>0</v>
      </c>
      <c r="AP138" s="84"/>
      <c r="AQ138" s="84"/>
      <c r="AR138" s="84"/>
      <c r="AS138" s="84"/>
      <c r="AT138" s="84"/>
      <c r="AU138" s="84"/>
      <c r="AV138" s="84"/>
      <c r="AW138" s="84"/>
      <c r="AX138" s="83">
        <v>3</v>
      </c>
    </row>
    <row r="139" spans="1:50" x14ac:dyDescent="0.25">
      <c r="A139" s="69" t="s">
        <v>332</v>
      </c>
      <c r="B139" s="69" t="s">
        <v>332</v>
      </c>
      <c r="C139" s="70"/>
      <c r="D139" s="71"/>
      <c r="E139" s="72"/>
      <c r="F139" s="73"/>
      <c r="G139" s="70"/>
      <c r="H139" s="74"/>
      <c r="I139" s="75"/>
      <c r="J139" s="75"/>
      <c r="K139" s="36"/>
      <c r="L139" s="82"/>
      <c r="M139" s="82"/>
      <c r="N139" s="77"/>
      <c r="O139" s="84" t="s">
        <v>179</v>
      </c>
      <c r="P139" s="86">
        <v>42758.998738425929</v>
      </c>
      <c r="Q139" s="84" t="s">
        <v>478</v>
      </c>
      <c r="R139" s="87" t="s">
        <v>575</v>
      </c>
      <c r="S139" s="84" t="s">
        <v>628</v>
      </c>
      <c r="T139" s="84" t="s">
        <v>675</v>
      </c>
      <c r="U139" s="86">
        <v>42758.998738425929</v>
      </c>
      <c r="V139" s="87" t="s">
        <v>813</v>
      </c>
      <c r="W139" s="84"/>
      <c r="X139" s="84"/>
      <c r="Y139" s="90" t="s">
        <v>1000</v>
      </c>
      <c r="Z139" s="84"/>
      <c r="AA139" s="84" t="b">
        <v>0</v>
      </c>
      <c r="AB139" s="84">
        <v>1</v>
      </c>
      <c r="AC139" s="90" t="s">
        <v>1065</v>
      </c>
      <c r="AD139" s="84" t="b">
        <v>0</v>
      </c>
      <c r="AE139" s="84" t="s">
        <v>1076</v>
      </c>
      <c r="AF139" s="84"/>
      <c r="AG139" s="90" t="s">
        <v>1065</v>
      </c>
      <c r="AH139" s="84" t="b">
        <v>0</v>
      </c>
      <c r="AI139" s="84">
        <v>0</v>
      </c>
      <c r="AJ139" s="90" t="s">
        <v>1065</v>
      </c>
      <c r="AK139" s="84" t="s">
        <v>1089</v>
      </c>
      <c r="AL139" s="84" t="b">
        <v>0</v>
      </c>
      <c r="AM139" s="90" t="s">
        <v>1000</v>
      </c>
      <c r="AN139" s="84">
        <v>0</v>
      </c>
      <c r="AO139" s="84">
        <v>0</v>
      </c>
      <c r="AP139" s="84"/>
      <c r="AQ139" s="84"/>
      <c r="AR139" s="84"/>
      <c r="AS139" s="84"/>
      <c r="AT139" s="84"/>
      <c r="AU139" s="84"/>
      <c r="AV139" s="84"/>
      <c r="AW139" s="84"/>
      <c r="AX139" s="83">
        <v>1</v>
      </c>
    </row>
    <row r="140" spans="1:50" x14ac:dyDescent="0.25">
      <c r="A140" s="69" t="s">
        <v>333</v>
      </c>
      <c r="B140" s="69" t="s">
        <v>333</v>
      </c>
      <c r="C140" s="70"/>
      <c r="D140" s="71"/>
      <c r="E140" s="72"/>
      <c r="F140" s="73"/>
      <c r="G140" s="70"/>
      <c r="H140" s="74"/>
      <c r="I140" s="75"/>
      <c r="J140" s="75"/>
      <c r="K140" s="36"/>
      <c r="L140" s="82"/>
      <c r="M140" s="82"/>
      <c r="N140" s="77"/>
      <c r="O140" s="84" t="s">
        <v>179</v>
      </c>
      <c r="P140" s="86">
        <v>42759.004791666666</v>
      </c>
      <c r="Q140" s="84" t="s">
        <v>479</v>
      </c>
      <c r="R140" s="87" t="s">
        <v>576</v>
      </c>
      <c r="S140" s="84" t="s">
        <v>629</v>
      </c>
      <c r="T140" s="84" t="s">
        <v>645</v>
      </c>
      <c r="U140" s="86">
        <v>42759.004791666666</v>
      </c>
      <c r="V140" s="87" t="s">
        <v>814</v>
      </c>
      <c r="W140" s="84"/>
      <c r="X140" s="84"/>
      <c r="Y140" s="90" t="s">
        <v>1001</v>
      </c>
      <c r="Z140" s="84"/>
      <c r="AA140" s="84" t="b">
        <v>0</v>
      </c>
      <c r="AB140" s="84">
        <v>0</v>
      </c>
      <c r="AC140" s="90" t="s">
        <v>1065</v>
      </c>
      <c r="AD140" s="84" t="b">
        <v>0</v>
      </c>
      <c r="AE140" s="84" t="s">
        <v>1076</v>
      </c>
      <c r="AF140" s="84"/>
      <c r="AG140" s="90" t="s">
        <v>1065</v>
      </c>
      <c r="AH140" s="84" t="b">
        <v>0</v>
      </c>
      <c r="AI140" s="84">
        <v>0</v>
      </c>
      <c r="AJ140" s="90" t="s">
        <v>1065</v>
      </c>
      <c r="AK140" s="84" t="s">
        <v>1089</v>
      </c>
      <c r="AL140" s="84" t="b">
        <v>0</v>
      </c>
      <c r="AM140" s="90" t="s">
        <v>1001</v>
      </c>
      <c r="AN140" s="84">
        <v>0</v>
      </c>
      <c r="AO140" s="84">
        <v>0</v>
      </c>
      <c r="AP140" s="84"/>
      <c r="AQ140" s="84"/>
      <c r="AR140" s="84"/>
      <c r="AS140" s="84"/>
      <c r="AT140" s="84"/>
      <c r="AU140" s="84"/>
      <c r="AV140" s="84"/>
      <c r="AW140" s="84"/>
      <c r="AX140" s="83">
        <v>3</v>
      </c>
    </row>
    <row r="141" spans="1:50" x14ac:dyDescent="0.25">
      <c r="A141" s="69" t="s">
        <v>334</v>
      </c>
      <c r="B141" s="69" t="s">
        <v>335</v>
      </c>
      <c r="C141" s="70"/>
      <c r="D141" s="71"/>
      <c r="E141" s="72"/>
      <c r="F141" s="73"/>
      <c r="G141" s="70"/>
      <c r="H141" s="74"/>
      <c r="I141" s="75"/>
      <c r="J141" s="75"/>
      <c r="K141" s="36"/>
      <c r="L141" s="82"/>
      <c r="M141" s="82"/>
      <c r="N141" s="77"/>
      <c r="O141" s="84" t="s">
        <v>363</v>
      </c>
      <c r="P141" s="86">
        <v>42759.008252314816</v>
      </c>
      <c r="Q141" s="84" t="s">
        <v>474</v>
      </c>
      <c r="R141" s="84"/>
      <c r="S141" s="84"/>
      <c r="T141" s="84"/>
      <c r="U141" s="86">
        <v>42759.008252314816</v>
      </c>
      <c r="V141" s="87" t="s">
        <v>815</v>
      </c>
      <c r="W141" s="84"/>
      <c r="X141" s="84"/>
      <c r="Y141" s="90" t="s">
        <v>1002</v>
      </c>
      <c r="Z141" s="84"/>
      <c r="AA141" s="84" t="b">
        <v>0</v>
      </c>
      <c r="AB141" s="84">
        <v>0</v>
      </c>
      <c r="AC141" s="90" t="s">
        <v>1065</v>
      </c>
      <c r="AD141" s="84" t="b">
        <v>1</v>
      </c>
      <c r="AE141" s="84" t="s">
        <v>1076</v>
      </c>
      <c r="AF141" s="84"/>
      <c r="AG141" s="90" t="s">
        <v>1060</v>
      </c>
      <c r="AH141" s="84" t="b">
        <v>0</v>
      </c>
      <c r="AI141" s="84">
        <v>3</v>
      </c>
      <c r="AJ141" s="90" t="s">
        <v>1003</v>
      </c>
      <c r="AK141" s="84" t="s">
        <v>1090</v>
      </c>
      <c r="AL141" s="84" t="b">
        <v>0</v>
      </c>
      <c r="AM141" s="90" t="s">
        <v>1003</v>
      </c>
      <c r="AN141" s="84">
        <v>0</v>
      </c>
      <c r="AO141" s="84">
        <v>0</v>
      </c>
      <c r="AP141" s="84"/>
      <c r="AQ141" s="84"/>
      <c r="AR141" s="84"/>
      <c r="AS141" s="84"/>
      <c r="AT141" s="84"/>
      <c r="AU141" s="84"/>
      <c r="AV141" s="84"/>
      <c r="AW141" s="84"/>
      <c r="AX141" s="83">
        <v>3</v>
      </c>
    </row>
    <row r="142" spans="1:50" x14ac:dyDescent="0.25">
      <c r="A142" s="69" t="s">
        <v>335</v>
      </c>
      <c r="B142" s="69" t="s">
        <v>335</v>
      </c>
      <c r="C142" s="70"/>
      <c r="D142" s="71"/>
      <c r="E142" s="72"/>
      <c r="F142" s="73"/>
      <c r="G142" s="70"/>
      <c r="H142" s="74"/>
      <c r="I142" s="75"/>
      <c r="J142" s="75"/>
      <c r="K142" s="36"/>
      <c r="L142" s="82"/>
      <c r="M142" s="82"/>
      <c r="N142" s="77"/>
      <c r="O142" s="84" t="s">
        <v>179</v>
      </c>
      <c r="P142" s="86">
        <v>42758.886886574073</v>
      </c>
      <c r="Q142" s="84" t="s">
        <v>480</v>
      </c>
      <c r="R142" s="87" t="s">
        <v>577</v>
      </c>
      <c r="S142" s="84" t="s">
        <v>611</v>
      </c>
      <c r="T142" s="84"/>
      <c r="U142" s="86">
        <v>42758.886886574073</v>
      </c>
      <c r="V142" s="87" t="s">
        <v>816</v>
      </c>
      <c r="W142" s="84"/>
      <c r="X142" s="84"/>
      <c r="Y142" s="90" t="s">
        <v>1003</v>
      </c>
      <c r="Z142" s="84"/>
      <c r="AA142" s="84" t="b">
        <v>0</v>
      </c>
      <c r="AB142" s="84">
        <v>10</v>
      </c>
      <c r="AC142" s="90" t="s">
        <v>1065</v>
      </c>
      <c r="AD142" s="84" t="b">
        <v>1</v>
      </c>
      <c r="AE142" s="84" t="s">
        <v>1076</v>
      </c>
      <c r="AF142" s="84"/>
      <c r="AG142" s="90" t="s">
        <v>1060</v>
      </c>
      <c r="AH142" s="84" t="b">
        <v>0</v>
      </c>
      <c r="AI142" s="84">
        <v>3</v>
      </c>
      <c r="AJ142" s="90" t="s">
        <v>1065</v>
      </c>
      <c r="AK142" s="84" t="s">
        <v>1090</v>
      </c>
      <c r="AL142" s="84" t="b">
        <v>1</v>
      </c>
      <c r="AM142" s="90" t="s">
        <v>1003</v>
      </c>
      <c r="AN142" s="84">
        <v>0</v>
      </c>
      <c r="AO142" s="84">
        <v>0</v>
      </c>
      <c r="AP142" s="84"/>
      <c r="AQ142" s="84"/>
      <c r="AR142" s="84"/>
      <c r="AS142" s="84"/>
      <c r="AT142" s="84"/>
      <c r="AU142" s="84"/>
      <c r="AV142" s="84"/>
      <c r="AW142" s="84"/>
      <c r="AX142" s="83">
        <v>3</v>
      </c>
    </row>
    <row r="143" spans="1:50" x14ac:dyDescent="0.25">
      <c r="A143" s="69" t="s">
        <v>336</v>
      </c>
      <c r="B143" s="69" t="s">
        <v>335</v>
      </c>
      <c r="C143" s="70"/>
      <c r="D143" s="71"/>
      <c r="E143" s="72"/>
      <c r="F143" s="73"/>
      <c r="G143" s="70"/>
      <c r="H143" s="74"/>
      <c r="I143" s="75"/>
      <c r="J143" s="75"/>
      <c r="K143" s="36"/>
      <c r="L143" s="82"/>
      <c r="M143" s="82"/>
      <c r="N143" s="77"/>
      <c r="O143" s="84" t="s">
        <v>363</v>
      </c>
      <c r="P143" s="86">
        <v>42759.026377314818</v>
      </c>
      <c r="Q143" s="84" t="s">
        <v>474</v>
      </c>
      <c r="R143" s="84"/>
      <c r="S143" s="84"/>
      <c r="T143" s="84"/>
      <c r="U143" s="86">
        <v>42759.026377314818</v>
      </c>
      <c r="V143" s="87" t="s">
        <v>817</v>
      </c>
      <c r="W143" s="84"/>
      <c r="X143" s="84"/>
      <c r="Y143" s="90" t="s">
        <v>1004</v>
      </c>
      <c r="Z143" s="84"/>
      <c r="AA143" s="84" t="b">
        <v>0</v>
      </c>
      <c r="AB143" s="84">
        <v>0</v>
      </c>
      <c r="AC143" s="90" t="s">
        <v>1065</v>
      </c>
      <c r="AD143" s="84" t="b">
        <v>1</v>
      </c>
      <c r="AE143" s="84" t="s">
        <v>1076</v>
      </c>
      <c r="AF143" s="84"/>
      <c r="AG143" s="90" t="s">
        <v>1060</v>
      </c>
      <c r="AH143" s="84" t="b">
        <v>0</v>
      </c>
      <c r="AI143" s="84">
        <v>3</v>
      </c>
      <c r="AJ143" s="90" t="s">
        <v>1003</v>
      </c>
      <c r="AK143" s="84" t="s">
        <v>1090</v>
      </c>
      <c r="AL143" s="84" t="b">
        <v>0</v>
      </c>
      <c r="AM143" s="90" t="s">
        <v>1003</v>
      </c>
      <c r="AN143" s="84">
        <v>0</v>
      </c>
      <c r="AO143" s="84">
        <v>0</v>
      </c>
      <c r="AP143" s="84"/>
      <c r="AQ143" s="84"/>
      <c r="AR143" s="84"/>
      <c r="AS143" s="84"/>
      <c r="AT143" s="84"/>
      <c r="AU143" s="84"/>
      <c r="AV143" s="84"/>
      <c r="AW143" s="84"/>
      <c r="AX143" s="83">
        <v>3</v>
      </c>
    </row>
    <row r="144" spans="1:50" x14ac:dyDescent="0.25">
      <c r="A144" s="69" t="s">
        <v>337</v>
      </c>
      <c r="B144" s="69" t="s">
        <v>337</v>
      </c>
      <c r="C144" s="70"/>
      <c r="D144" s="71"/>
      <c r="E144" s="72"/>
      <c r="F144" s="73"/>
      <c r="G144" s="70"/>
      <c r="H144" s="74"/>
      <c r="I144" s="75"/>
      <c r="J144" s="75"/>
      <c r="K144" s="36"/>
      <c r="L144" s="82"/>
      <c r="M144" s="82"/>
      <c r="N144" s="77"/>
      <c r="O144" s="84" t="s">
        <v>179</v>
      </c>
      <c r="P144" s="86">
        <v>42759.030092592591</v>
      </c>
      <c r="Q144" s="84" t="s">
        <v>481</v>
      </c>
      <c r="R144" s="87" t="s">
        <v>560</v>
      </c>
      <c r="S144" s="84" t="s">
        <v>622</v>
      </c>
      <c r="T144" s="84"/>
      <c r="U144" s="86">
        <v>42759.030092592591</v>
      </c>
      <c r="V144" s="87" t="s">
        <v>818</v>
      </c>
      <c r="W144" s="84"/>
      <c r="X144" s="84"/>
      <c r="Y144" s="90" t="s">
        <v>1005</v>
      </c>
      <c r="Z144" s="84"/>
      <c r="AA144" s="84" t="b">
        <v>0</v>
      </c>
      <c r="AB144" s="84">
        <v>0</v>
      </c>
      <c r="AC144" s="90" t="s">
        <v>1065</v>
      </c>
      <c r="AD144" s="84" t="b">
        <v>0</v>
      </c>
      <c r="AE144" s="84" t="s">
        <v>1076</v>
      </c>
      <c r="AF144" s="84"/>
      <c r="AG144" s="90" t="s">
        <v>1065</v>
      </c>
      <c r="AH144" s="84" t="b">
        <v>0</v>
      </c>
      <c r="AI144" s="84">
        <v>0</v>
      </c>
      <c r="AJ144" s="90" t="s">
        <v>1065</v>
      </c>
      <c r="AK144" s="84" t="s">
        <v>1090</v>
      </c>
      <c r="AL144" s="84" t="b">
        <v>0</v>
      </c>
      <c r="AM144" s="90" t="s">
        <v>1005</v>
      </c>
      <c r="AN144" s="84">
        <v>0</v>
      </c>
      <c r="AO144" s="84">
        <v>0</v>
      </c>
      <c r="AP144" s="84"/>
      <c r="AQ144" s="84"/>
      <c r="AR144" s="84"/>
      <c r="AS144" s="84"/>
      <c r="AT144" s="84"/>
      <c r="AU144" s="84"/>
      <c r="AV144" s="84"/>
      <c r="AW144" s="84"/>
      <c r="AX144" s="83">
        <v>3</v>
      </c>
    </row>
    <row r="145" spans="1:50" x14ac:dyDescent="0.25">
      <c r="A145" s="69" t="s">
        <v>338</v>
      </c>
      <c r="B145" s="69" t="s">
        <v>338</v>
      </c>
      <c r="C145" s="70"/>
      <c r="D145" s="71"/>
      <c r="E145" s="72"/>
      <c r="F145" s="73"/>
      <c r="G145" s="70"/>
      <c r="H145" s="74"/>
      <c r="I145" s="75"/>
      <c r="J145" s="75"/>
      <c r="K145" s="36"/>
      <c r="L145" s="82"/>
      <c r="M145" s="82"/>
      <c r="N145" s="77"/>
      <c r="O145" s="84" t="s">
        <v>179</v>
      </c>
      <c r="P145" s="86">
        <v>42759.062650462962</v>
      </c>
      <c r="Q145" s="84" t="s">
        <v>482</v>
      </c>
      <c r="R145" s="84"/>
      <c r="S145" s="84"/>
      <c r="T145" s="84" t="s">
        <v>645</v>
      </c>
      <c r="U145" s="86">
        <v>42759.062650462962</v>
      </c>
      <c r="V145" s="87" t="s">
        <v>819</v>
      </c>
      <c r="W145" s="84"/>
      <c r="X145" s="84"/>
      <c r="Y145" s="90" t="s">
        <v>1006</v>
      </c>
      <c r="Z145" s="84"/>
      <c r="AA145" s="84" t="b">
        <v>0</v>
      </c>
      <c r="AB145" s="84">
        <v>0</v>
      </c>
      <c r="AC145" s="90" t="s">
        <v>1065</v>
      </c>
      <c r="AD145" s="84" t="b">
        <v>0</v>
      </c>
      <c r="AE145" s="84" t="s">
        <v>1076</v>
      </c>
      <c r="AF145" s="84"/>
      <c r="AG145" s="90" t="s">
        <v>1065</v>
      </c>
      <c r="AH145" s="84" t="b">
        <v>0</v>
      </c>
      <c r="AI145" s="84">
        <v>0</v>
      </c>
      <c r="AJ145" s="90" t="s">
        <v>1065</v>
      </c>
      <c r="AK145" s="84" t="s">
        <v>1093</v>
      </c>
      <c r="AL145" s="84" t="b">
        <v>0</v>
      </c>
      <c r="AM145" s="90" t="s">
        <v>1006</v>
      </c>
      <c r="AN145" s="84">
        <v>0</v>
      </c>
      <c r="AO145" s="84">
        <v>0</v>
      </c>
      <c r="AP145" s="84"/>
      <c r="AQ145" s="84"/>
      <c r="AR145" s="84"/>
      <c r="AS145" s="84"/>
      <c r="AT145" s="84"/>
      <c r="AU145" s="84"/>
      <c r="AV145" s="84"/>
      <c r="AW145" s="84"/>
      <c r="AX145" s="83">
        <v>3</v>
      </c>
    </row>
    <row r="146" spans="1:50" x14ac:dyDescent="0.25">
      <c r="A146" s="69" t="s">
        <v>339</v>
      </c>
      <c r="B146" s="69" t="s">
        <v>347</v>
      </c>
      <c r="C146" s="70"/>
      <c r="D146" s="71"/>
      <c r="E146" s="72"/>
      <c r="F146" s="73"/>
      <c r="G146" s="70"/>
      <c r="H146" s="74"/>
      <c r="I146" s="75"/>
      <c r="J146" s="75"/>
      <c r="K146" s="36"/>
      <c r="L146" s="82"/>
      <c r="M146" s="82"/>
      <c r="N146" s="77"/>
      <c r="O146" s="84" t="s">
        <v>363</v>
      </c>
      <c r="P146" s="86">
        <v>42759.073310185187</v>
      </c>
      <c r="Q146" s="84" t="s">
        <v>483</v>
      </c>
      <c r="R146" s="87" t="s">
        <v>578</v>
      </c>
      <c r="S146" s="84" t="s">
        <v>630</v>
      </c>
      <c r="T146" s="84" t="s">
        <v>667</v>
      </c>
      <c r="U146" s="86">
        <v>42759.073310185187</v>
      </c>
      <c r="V146" s="87" t="s">
        <v>820</v>
      </c>
      <c r="W146" s="84"/>
      <c r="X146" s="84"/>
      <c r="Y146" s="90" t="s">
        <v>1007</v>
      </c>
      <c r="Z146" s="84"/>
      <c r="AA146" s="84" t="b">
        <v>0</v>
      </c>
      <c r="AB146" s="84">
        <v>0</v>
      </c>
      <c r="AC146" s="90" t="s">
        <v>1065</v>
      </c>
      <c r="AD146" s="84" t="b">
        <v>0</v>
      </c>
      <c r="AE146" s="84" t="s">
        <v>1076</v>
      </c>
      <c r="AF146" s="84"/>
      <c r="AG146" s="90" t="s">
        <v>1065</v>
      </c>
      <c r="AH146" s="84" t="b">
        <v>0</v>
      </c>
      <c r="AI146" s="84">
        <v>4</v>
      </c>
      <c r="AJ146" s="90" t="s">
        <v>1016</v>
      </c>
      <c r="AK146" s="84" t="s">
        <v>1089</v>
      </c>
      <c r="AL146" s="84" t="b">
        <v>0</v>
      </c>
      <c r="AM146" s="90" t="s">
        <v>1016</v>
      </c>
      <c r="AN146" s="84">
        <v>0</v>
      </c>
      <c r="AO146" s="84">
        <v>0</v>
      </c>
      <c r="AP146" s="84"/>
      <c r="AQ146" s="84"/>
      <c r="AR146" s="84"/>
      <c r="AS146" s="84"/>
      <c r="AT146" s="84"/>
      <c r="AU146" s="84"/>
      <c r="AV146" s="84"/>
      <c r="AW146" s="84"/>
      <c r="AX146" s="83">
        <v>3</v>
      </c>
    </row>
    <row r="147" spans="1:50" x14ac:dyDescent="0.25">
      <c r="A147" s="69" t="s">
        <v>340</v>
      </c>
      <c r="B147" s="69" t="s">
        <v>347</v>
      </c>
      <c r="C147" s="70"/>
      <c r="D147" s="71"/>
      <c r="E147" s="72"/>
      <c r="F147" s="73"/>
      <c r="G147" s="70"/>
      <c r="H147" s="74"/>
      <c r="I147" s="75"/>
      <c r="J147" s="75"/>
      <c r="K147" s="36"/>
      <c r="L147" s="82"/>
      <c r="M147" s="82"/>
      <c r="N147" s="77"/>
      <c r="O147" s="84" t="s">
        <v>363</v>
      </c>
      <c r="P147" s="86">
        <v>42759.079074074078</v>
      </c>
      <c r="Q147" s="84" t="s">
        <v>483</v>
      </c>
      <c r="R147" s="87" t="s">
        <v>578</v>
      </c>
      <c r="S147" s="84" t="s">
        <v>630</v>
      </c>
      <c r="T147" s="84" t="s">
        <v>667</v>
      </c>
      <c r="U147" s="86">
        <v>42759.079074074078</v>
      </c>
      <c r="V147" s="87" t="s">
        <v>821</v>
      </c>
      <c r="W147" s="84"/>
      <c r="X147" s="84"/>
      <c r="Y147" s="90" t="s">
        <v>1008</v>
      </c>
      <c r="Z147" s="84"/>
      <c r="AA147" s="84" t="b">
        <v>0</v>
      </c>
      <c r="AB147" s="84">
        <v>0</v>
      </c>
      <c r="AC147" s="90" t="s">
        <v>1065</v>
      </c>
      <c r="AD147" s="84" t="b">
        <v>0</v>
      </c>
      <c r="AE147" s="84" t="s">
        <v>1076</v>
      </c>
      <c r="AF147" s="84"/>
      <c r="AG147" s="90" t="s">
        <v>1065</v>
      </c>
      <c r="AH147" s="84" t="b">
        <v>0</v>
      </c>
      <c r="AI147" s="84">
        <v>4</v>
      </c>
      <c r="AJ147" s="90" t="s">
        <v>1016</v>
      </c>
      <c r="AK147" s="84" t="s">
        <v>1089</v>
      </c>
      <c r="AL147" s="84" t="b">
        <v>0</v>
      </c>
      <c r="AM147" s="90" t="s">
        <v>1016</v>
      </c>
      <c r="AN147" s="84">
        <v>0</v>
      </c>
      <c r="AO147" s="84">
        <v>0</v>
      </c>
      <c r="AP147" s="84"/>
      <c r="AQ147" s="84"/>
      <c r="AR147" s="84"/>
      <c r="AS147" s="84"/>
      <c r="AT147" s="84"/>
      <c r="AU147" s="84"/>
      <c r="AV147" s="84"/>
      <c r="AW147" s="84"/>
      <c r="AX147" s="83">
        <v>3</v>
      </c>
    </row>
    <row r="148" spans="1:50" x14ac:dyDescent="0.25">
      <c r="A148" s="69" t="s">
        <v>341</v>
      </c>
      <c r="B148" s="69" t="s">
        <v>347</v>
      </c>
      <c r="C148" s="70"/>
      <c r="D148" s="71"/>
      <c r="E148" s="72"/>
      <c r="F148" s="73"/>
      <c r="G148" s="70"/>
      <c r="H148" s="74"/>
      <c r="I148" s="75"/>
      <c r="J148" s="75"/>
      <c r="K148" s="36"/>
      <c r="L148" s="82"/>
      <c r="M148" s="82"/>
      <c r="N148" s="77"/>
      <c r="O148" s="84" t="s">
        <v>363</v>
      </c>
      <c r="P148" s="86">
        <v>42759.082986111112</v>
      </c>
      <c r="Q148" s="84" t="s">
        <v>483</v>
      </c>
      <c r="R148" s="87" t="s">
        <v>578</v>
      </c>
      <c r="S148" s="84" t="s">
        <v>630</v>
      </c>
      <c r="T148" s="84" t="s">
        <v>667</v>
      </c>
      <c r="U148" s="86">
        <v>42759.082986111112</v>
      </c>
      <c r="V148" s="87" t="s">
        <v>822</v>
      </c>
      <c r="W148" s="84"/>
      <c r="X148" s="84"/>
      <c r="Y148" s="90" t="s">
        <v>1009</v>
      </c>
      <c r="Z148" s="84"/>
      <c r="AA148" s="84" t="b">
        <v>0</v>
      </c>
      <c r="AB148" s="84">
        <v>0</v>
      </c>
      <c r="AC148" s="90" t="s">
        <v>1065</v>
      </c>
      <c r="AD148" s="84" t="b">
        <v>0</v>
      </c>
      <c r="AE148" s="84" t="s">
        <v>1076</v>
      </c>
      <c r="AF148" s="84"/>
      <c r="AG148" s="90" t="s">
        <v>1065</v>
      </c>
      <c r="AH148" s="84" t="b">
        <v>0</v>
      </c>
      <c r="AI148" s="84">
        <v>4</v>
      </c>
      <c r="AJ148" s="90" t="s">
        <v>1016</v>
      </c>
      <c r="AK148" s="84" t="s">
        <v>1089</v>
      </c>
      <c r="AL148" s="84" t="b">
        <v>0</v>
      </c>
      <c r="AM148" s="90" t="s">
        <v>1016</v>
      </c>
      <c r="AN148" s="84">
        <v>0</v>
      </c>
      <c r="AO148" s="84">
        <v>0</v>
      </c>
      <c r="AP148" s="84"/>
      <c r="AQ148" s="84"/>
      <c r="AR148" s="84"/>
      <c r="AS148" s="84"/>
      <c r="AT148" s="84"/>
      <c r="AU148" s="84"/>
      <c r="AV148" s="84"/>
      <c r="AW148" s="84"/>
      <c r="AX148" s="83">
        <v>3</v>
      </c>
    </row>
    <row r="149" spans="1:50" x14ac:dyDescent="0.25">
      <c r="A149" s="69" t="s">
        <v>342</v>
      </c>
      <c r="B149" s="69" t="s">
        <v>347</v>
      </c>
      <c r="C149" s="70"/>
      <c r="D149" s="71"/>
      <c r="E149" s="72"/>
      <c r="F149" s="73"/>
      <c r="G149" s="70"/>
      <c r="H149" s="74"/>
      <c r="I149" s="75"/>
      <c r="J149" s="75"/>
      <c r="K149" s="36"/>
      <c r="L149" s="82"/>
      <c r="M149" s="82"/>
      <c r="N149" s="77"/>
      <c r="O149" s="84" t="s">
        <v>363</v>
      </c>
      <c r="P149" s="86">
        <v>42759.090416666666</v>
      </c>
      <c r="Q149" s="84" t="s">
        <v>483</v>
      </c>
      <c r="R149" s="87" t="s">
        <v>578</v>
      </c>
      <c r="S149" s="84" t="s">
        <v>630</v>
      </c>
      <c r="T149" s="84" t="s">
        <v>667</v>
      </c>
      <c r="U149" s="86">
        <v>42759.090416666666</v>
      </c>
      <c r="V149" s="87" t="s">
        <v>823</v>
      </c>
      <c r="W149" s="84"/>
      <c r="X149" s="84"/>
      <c r="Y149" s="90" t="s">
        <v>1010</v>
      </c>
      <c r="Z149" s="84"/>
      <c r="AA149" s="84" t="b">
        <v>0</v>
      </c>
      <c r="AB149" s="84">
        <v>0</v>
      </c>
      <c r="AC149" s="90" t="s">
        <v>1065</v>
      </c>
      <c r="AD149" s="84" t="b">
        <v>0</v>
      </c>
      <c r="AE149" s="84" t="s">
        <v>1076</v>
      </c>
      <c r="AF149" s="84"/>
      <c r="AG149" s="90" t="s">
        <v>1065</v>
      </c>
      <c r="AH149" s="84" t="b">
        <v>0</v>
      </c>
      <c r="AI149" s="84">
        <v>4</v>
      </c>
      <c r="AJ149" s="90" t="s">
        <v>1016</v>
      </c>
      <c r="AK149" s="84" t="s">
        <v>1092</v>
      </c>
      <c r="AL149" s="84" t="b">
        <v>0</v>
      </c>
      <c r="AM149" s="90" t="s">
        <v>1016</v>
      </c>
      <c r="AN149" s="84">
        <v>0</v>
      </c>
      <c r="AO149" s="84">
        <v>0</v>
      </c>
      <c r="AP149" s="84"/>
      <c r="AQ149" s="84"/>
      <c r="AR149" s="84"/>
      <c r="AS149" s="84"/>
      <c r="AT149" s="84"/>
      <c r="AU149" s="84"/>
      <c r="AV149" s="84"/>
      <c r="AW149" s="84"/>
      <c r="AX149" s="83">
        <v>3</v>
      </c>
    </row>
    <row r="150" spans="1:50" x14ac:dyDescent="0.25">
      <c r="A150" s="69" t="s">
        <v>343</v>
      </c>
      <c r="B150" s="69" t="s">
        <v>343</v>
      </c>
      <c r="C150" s="70"/>
      <c r="D150" s="71"/>
      <c r="E150" s="72"/>
      <c r="F150" s="73"/>
      <c r="G150" s="70"/>
      <c r="H150" s="74"/>
      <c r="I150" s="75"/>
      <c r="J150" s="75"/>
      <c r="K150" s="36"/>
      <c r="L150" s="82"/>
      <c r="M150" s="82"/>
      <c r="N150" s="77"/>
      <c r="O150" s="84" t="s">
        <v>179</v>
      </c>
      <c r="P150" s="86">
        <v>42759.092997685184</v>
      </c>
      <c r="Q150" s="84" t="s">
        <v>484</v>
      </c>
      <c r="R150" s="84"/>
      <c r="S150" s="84"/>
      <c r="T150" s="84"/>
      <c r="U150" s="86">
        <v>42759.092997685184</v>
      </c>
      <c r="V150" s="87" t="s">
        <v>824</v>
      </c>
      <c r="W150" s="84"/>
      <c r="X150" s="84"/>
      <c r="Y150" s="90" t="s">
        <v>1011</v>
      </c>
      <c r="Z150" s="84"/>
      <c r="AA150" s="84" t="b">
        <v>0</v>
      </c>
      <c r="AB150" s="84">
        <v>1</v>
      </c>
      <c r="AC150" s="90" t="s">
        <v>1065</v>
      </c>
      <c r="AD150" s="84" t="b">
        <v>0</v>
      </c>
      <c r="AE150" s="84" t="s">
        <v>1076</v>
      </c>
      <c r="AF150" s="84"/>
      <c r="AG150" s="90" t="s">
        <v>1065</v>
      </c>
      <c r="AH150" s="84" t="b">
        <v>0</v>
      </c>
      <c r="AI150" s="84">
        <v>0</v>
      </c>
      <c r="AJ150" s="90" t="s">
        <v>1065</v>
      </c>
      <c r="AK150" s="84" t="s">
        <v>1090</v>
      </c>
      <c r="AL150" s="84" t="b">
        <v>0</v>
      </c>
      <c r="AM150" s="90" t="s">
        <v>1011</v>
      </c>
      <c r="AN150" s="84">
        <v>0</v>
      </c>
      <c r="AO150" s="84">
        <v>0</v>
      </c>
      <c r="AP150" s="84"/>
      <c r="AQ150" s="84"/>
      <c r="AR150" s="84"/>
      <c r="AS150" s="84"/>
      <c r="AT150" s="84"/>
      <c r="AU150" s="84"/>
      <c r="AV150" s="84"/>
      <c r="AW150" s="84"/>
      <c r="AX150" s="83">
        <v>1</v>
      </c>
    </row>
    <row r="151" spans="1:50" x14ac:dyDescent="0.25">
      <c r="A151" s="69" t="s">
        <v>344</v>
      </c>
      <c r="B151" s="69" t="s">
        <v>344</v>
      </c>
      <c r="C151" s="70"/>
      <c r="D151" s="71"/>
      <c r="E151" s="72"/>
      <c r="F151" s="73"/>
      <c r="G151" s="70"/>
      <c r="H151" s="74"/>
      <c r="I151" s="75"/>
      <c r="J151" s="75"/>
      <c r="K151" s="36"/>
      <c r="L151" s="82"/>
      <c r="M151" s="82"/>
      <c r="N151" s="77"/>
      <c r="O151" s="84" t="s">
        <v>179</v>
      </c>
      <c r="P151" s="86">
        <v>42759.134675925925</v>
      </c>
      <c r="Q151" s="84" t="s">
        <v>485</v>
      </c>
      <c r="R151" s="87" t="s">
        <v>560</v>
      </c>
      <c r="S151" s="84" t="s">
        <v>622</v>
      </c>
      <c r="T151" s="84"/>
      <c r="U151" s="86">
        <v>42759.134675925925</v>
      </c>
      <c r="V151" s="87" t="s">
        <v>825</v>
      </c>
      <c r="W151" s="84"/>
      <c r="X151" s="84"/>
      <c r="Y151" s="90" t="s">
        <v>1012</v>
      </c>
      <c r="Z151" s="84"/>
      <c r="AA151" s="84" t="b">
        <v>0</v>
      </c>
      <c r="AB151" s="84">
        <v>0</v>
      </c>
      <c r="AC151" s="90" t="s">
        <v>1065</v>
      </c>
      <c r="AD151" s="84" t="b">
        <v>0</v>
      </c>
      <c r="AE151" s="84" t="s">
        <v>1076</v>
      </c>
      <c r="AF151" s="84"/>
      <c r="AG151" s="90" t="s">
        <v>1065</v>
      </c>
      <c r="AH151" s="84" t="b">
        <v>0</v>
      </c>
      <c r="AI151" s="84">
        <v>368</v>
      </c>
      <c r="AJ151" s="90" t="s">
        <v>1087</v>
      </c>
      <c r="AK151" s="84" t="s">
        <v>1090</v>
      </c>
      <c r="AL151" s="84" t="b">
        <v>0</v>
      </c>
      <c r="AM151" s="90" t="s">
        <v>1087</v>
      </c>
      <c r="AN151" s="84">
        <v>0</v>
      </c>
      <c r="AO151" s="84">
        <v>0</v>
      </c>
      <c r="AP151" s="84"/>
      <c r="AQ151" s="84"/>
      <c r="AR151" s="84"/>
      <c r="AS151" s="84"/>
      <c r="AT151" s="84"/>
      <c r="AU151" s="84"/>
      <c r="AV151" s="84"/>
      <c r="AW151" s="84"/>
      <c r="AX151" s="83">
        <v>1</v>
      </c>
    </row>
    <row r="152" spans="1:50" x14ac:dyDescent="0.25">
      <c r="A152" s="69" t="s">
        <v>345</v>
      </c>
      <c r="B152" s="69" t="s">
        <v>345</v>
      </c>
      <c r="C152" s="70"/>
      <c r="D152" s="71"/>
      <c r="E152" s="72"/>
      <c r="F152" s="73"/>
      <c r="G152" s="70"/>
      <c r="H152" s="74"/>
      <c r="I152" s="75"/>
      <c r="J152" s="75"/>
      <c r="K152" s="36"/>
      <c r="L152" s="82"/>
      <c r="M152" s="82"/>
      <c r="N152" s="77"/>
      <c r="O152" s="84" t="s">
        <v>179</v>
      </c>
      <c r="P152" s="86">
        <v>42759.150509259256</v>
      </c>
      <c r="Q152" s="84" t="s">
        <v>486</v>
      </c>
      <c r="R152" s="84"/>
      <c r="S152" s="84"/>
      <c r="T152" s="84"/>
      <c r="U152" s="86">
        <v>42759.150509259256</v>
      </c>
      <c r="V152" s="87" t="s">
        <v>826</v>
      </c>
      <c r="W152" s="84"/>
      <c r="X152" s="84"/>
      <c r="Y152" s="90" t="s">
        <v>1013</v>
      </c>
      <c r="Z152" s="90" t="s">
        <v>1064</v>
      </c>
      <c r="AA152" s="84" t="b">
        <v>0</v>
      </c>
      <c r="AB152" s="84">
        <v>0</v>
      </c>
      <c r="AC152" s="90" t="s">
        <v>1075</v>
      </c>
      <c r="AD152" s="84" t="b">
        <v>0</v>
      </c>
      <c r="AE152" s="84" t="s">
        <v>1076</v>
      </c>
      <c r="AF152" s="84"/>
      <c r="AG152" s="90" t="s">
        <v>1065</v>
      </c>
      <c r="AH152" s="84" t="b">
        <v>0</v>
      </c>
      <c r="AI152" s="84">
        <v>0</v>
      </c>
      <c r="AJ152" s="90" t="s">
        <v>1065</v>
      </c>
      <c r="AK152" s="84" t="s">
        <v>1090</v>
      </c>
      <c r="AL152" s="84" t="b">
        <v>0</v>
      </c>
      <c r="AM152" s="90" t="s">
        <v>1064</v>
      </c>
      <c r="AN152" s="84">
        <v>0</v>
      </c>
      <c r="AO152" s="84">
        <v>0</v>
      </c>
      <c r="AP152" s="84"/>
      <c r="AQ152" s="84"/>
      <c r="AR152" s="84"/>
      <c r="AS152" s="84"/>
      <c r="AT152" s="84"/>
      <c r="AU152" s="84"/>
      <c r="AV152" s="84"/>
      <c r="AW152" s="84"/>
      <c r="AX152" s="83">
        <v>1</v>
      </c>
    </row>
    <row r="153" spans="1:50" x14ac:dyDescent="0.25">
      <c r="A153" s="69" t="s">
        <v>346</v>
      </c>
      <c r="B153" s="69" t="s">
        <v>346</v>
      </c>
      <c r="C153" s="70"/>
      <c r="D153" s="71"/>
      <c r="E153" s="72"/>
      <c r="F153" s="73"/>
      <c r="G153" s="70"/>
      <c r="H153" s="74"/>
      <c r="I153" s="75"/>
      <c r="J153" s="75"/>
      <c r="K153" s="36"/>
      <c r="L153" s="82"/>
      <c r="M153" s="82"/>
      <c r="N153" s="77"/>
      <c r="O153" s="84" t="s">
        <v>179</v>
      </c>
      <c r="P153" s="86">
        <v>42759.162962962961</v>
      </c>
      <c r="Q153" s="84" t="s">
        <v>487</v>
      </c>
      <c r="R153" s="87" t="s">
        <v>579</v>
      </c>
      <c r="S153" s="84" t="s">
        <v>631</v>
      </c>
      <c r="T153" s="84" t="s">
        <v>645</v>
      </c>
      <c r="U153" s="86">
        <v>42759.162962962961</v>
      </c>
      <c r="V153" s="87" t="s">
        <v>827</v>
      </c>
      <c r="W153" s="84"/>
      <c r="X153" s="84"/>
      <c r="Y153" s="90" t="s">
        <v>1014</v>
      </c>
      <c r="Z153" s="84"/>
      <c r="AA153" s="84" t="b">
        <v>0</v>
      </c>
      <c r="AB153" s="84">
        <v>0</v>
      </c>
      <c r="AC153" s="90" t="s">
        <v>1065</v>
      </c>
      <c r="AD153" s="84" t="b">
        <v>0</v>
      </c>
      <c r="AE153" s="84" t="s">
        <v>1076</v>
      </c>
      <c r="AF153" s="84"/>
      <c r="AG153" s="90" t="s">
        <v>1065</v>
      </c>
      <c r="AH153" s="84" t="b">
        <v>0</v>
      </c>
      <c r="AI153" s="84">
        <v>0</v>
      </c>
      <c r="AJ153" s="90" t="s">
        <v>1065</v>
      </c>
      <c r="AK153" s="84" t="s">
        <v>1089</v>
      </c>
      <c r="AL153" s="84" t="b">
        <v>0</v>
      </c>
      <c r="AM153" s="90" t="s">
        <v>1014</v>
      </c>
      <c r="AN153" s="84">
        <v>0</v>
      </c>
      <c r="AO153" s="84">
        <v>0</v>
      </c>
      <c r="AP153" s="84"/>
      <c r="AQ153" s="84"/>
      <c r="AR153" s="84"/>
      <c r="AS153" s="84"/>
      <c r="AT153" s="84"/>
      <c r="AU153" s="84"/>
      <c r="AV153" s="84"/>
      <c r="AW153" s="84"/>
      <c r="AX153" s="83">
        <v>3</v>
      </c>
    </row>
    <row r="154" spans="1:50" x14ac:dyDescent="0.25">
      <c r="A154" s="69" t="s">
        <v>347</v>
      </c>
      <c r="B154" s="69" t="s">
        <v>347</v>
      </c>
      <c r="C154" s="70"/>
      <c r="D154" s="71"/>
      <c r="E154" s="72"/>
      <c r="F154" s="73"/>
      <c r="G154" s="70"/>
      <c r="H154" s="74"/>
      <c r="I154" s="75"/>
      <c r="J154" s="75"/>
      <c r="K154" s="36"/>
      <c r="L154" s="82"/>
      <c r="M154" s="82"/>
      <c r="N154" s="77"/>
      <c r="O154" s="84" t="s">
        <v>179</v>
      </c>
      <c r="P154" s="86">
        <v>42758.81690972222</v>
      </c>
      <c r="Q154" s="84" t="s">
        <v>488</v>
      </c>
      <c r="R154" s="84" t="s">
        <v>580</v>
      </c>
      <c r="S154" s="84" t="s">
        <v>632</v>
      </c>
      <c r="T154" s="84" t="s">
        <v>645</v>
      </c>
      <c r="U154" s="86">
        <v>42758.81690972222</v>
      </c>
      <c r="V154" s="87" t="s">
        <v>828</v>
      </c>
      <c r="W154" s="84"/>
      <c r="X154" s="84"/>
      <c r="Y154" s="90" t="s">
        <v>1015</v>
      </c>
      <c r="Z154" s="84"/>
      <c r="AA154" s="84" t="b">
        <v>0</v>
      </c>
      <c r="AB154" s="84">
        <v>5</v>
      </c>
      <c r="AC154" s="90" t="s">
        <v>1065</v>
      </c>
      <c r="AD154" s="84" t="b">
        <v>0</v>
      </c>
      <c r="AE154" s="84" t="s">
        <v>1076</v>
      </c>
      <c r="AF154" s="84"/>
      <c r="AG154" s="90" t="s">
        <v>1065</v>
      </c>
      <c r="AH154" s="84" t="b">
        <v>0</v>
      </c>
      <c r="AI154" s="84">
        <v>0</v>
      </c>
      <c r="AJ154" s="90" t="s">
        <v>1065</v>
      </c>
      <c r="AK154" s="84" t="s">
        <v>1095</v>
      </c>
      <c r="AL154" s="84" t="b">
        <v>0</v>
      </c>
      <c r="AM154" s="90" t="s">
        <v>1015</v>
      </c>
      <c r="AN154" s="84">
        <v>0</v>
      </c>
      <c r="AO154" s="84">
        <v>0</v>
      </c>
      <c r="AP154" s="84"/>
      <c r="AQ154" s="84"/>
      <c r="AR154" s="84"/>
      <c r="AS154" s="84"/>
      <c r="AT154" s="84"/>
      <c r="AU154" s="84"/>
      <c r="AV154" s="84"/>
      <c r="AW154" s="84"/>
      <c r="AX154" s="83">
        <v>3</v>
      </c>
    </row>
    <row r="155" spans="1:50" x14ac:dyDescent="0.25">
      <c r="A155" s="69" t="s">
        <v>347</v>
      </c>
      <c r="B155" s="69" t="s">
        <v>347</v>
      </c>
      <c r="C155" s="70"/>
      <c r="D155" s="71"/>
      <c r="E155" s="72"/>
      <c r="F155" s="73"/>
      <c r="G155" s="70"/>
      <c r="H155" s="74"/>
      <c r="I155" s="75"/>
      <c r="J155" s="75"/>
      <c r="K155" s="36"/>
      <c r="L155" s="82"/>
      <c r="M155" s="82"/>
      <c r="N155" s="77"/>
      <c r="O155" s="84" t="s">
        <v>179</v>
      </c>
      <c r="P155" s="86">
        <v>42759.062754629631</v>
      </c>
      <c r="Q155" s="84" t="s">
        <v>489</v>
      </c>
      <c r="R155" s="84" t="s">
        <v>580</v>
      </c>
      <c r="S155" s="84" t="s">
        <v>632</v>
      </c>
      <c r="T155" s="84" t="s">
        <v>667</v>
      </c>
      <c r="U155" s="86">
        <v>42759.062754629631</v>
      </c>
      <c r="V155" s="87" t="s">
        <v>829</v>
      </c>
      <c r="W155" s="84"/>
      <c r="X155" s="84"/>
      <c r="Y155" s="90" t="s">
        <v>1016</v>
      </c>
      <c r="Z155" s="84"/>
      <c r="AA155" s="84" t="b">
        <v>0</v>
      </c>
      <c r="AB155" s="84">
        <v>7</v>
      </c>
      <c r="AC155" s="90" t="s">
        <v>1065</v>
      </c>
      <c r="AD155" s="84" t="b">
        <v>0</v>
      </c>
      <c r="AE155" s="84" t="s">
        <v>1076</v>
      </c>
      <c r="AF155" s="84"/>
      <c r="AG155" s="90" t="s">
        <v>1065</v>
      </c>
      <c r="AH155" s="84" t="b">
        <v>0</v>
      </c>
      <c r="AI155" s="84">
        <v>4</v>
      </c>
      <c r="AJ155" s="90" t="s">
        <v>1065</v>
      </c>
      <c r="AK155" s="84" t="s">
        <v>1095</v>
      </c>
      <c r="AL155" s="84" t="b">
        <v>0</v>
      </c>
      <c r="AM155" s="90" t="s">
        <v>1016</v>
      </c>
      <c r="AN155" s="84">
        <v>0</v>
      </c>
      <c r="AO155" s="84">
        <v>0</v>
      </c>
      <c r="AP155" s="84"/>
      <c r="AQ155" s="84"/>
      <c r="AR155" s="84"/>
      <c r="AS155" s="84"/>
      <c r="AT155" s="84"/>
      <c r="AU155" s="84"/>
      <c r="AV155" s="84"/>
      <c r="AW155" s="84"/>
      <c r="AX155" s="83">
        <v>3</v>
      </c>
    </row>
    <row r="156" spans="1:50" x14ac:dyDescent="0.25">
      <c r="A156" s="69" t="s">
        <v>347</v>
      </c>
      <c r="B156" s="69" t="s">
        <v>347</v>
      </c>
      <c r="C156" s="70"/>
      <c r="D156" s="71"/>
      <c r="E156" s="72"/>
      <c r="F156" s="73"/>
      <c r="G156" s="70"/>
      <c r="H156" s="74"/>
      <c r="I156" s="75"/>
      <c r="J156" s="75"/>
      <c r="K156" s="36"/>
      <c r="L156" s="82"/>
      <c r="M156" s="82"/>
      <c r="N156" s="77"/>
      <c r="O156" s="84" t="s">
        <v>179</v>
      </c>
      <c r="P156" s="86">
        <v>42759.170208333337</v>
      </c>
      <c r="Q156" s="84" t="s">
        <v>490</v>
      </c>
      <c r="R156" s="84" t="s">
        <v>580</v>
      </c>
      <c r="S156" s="84" t="s">
        <v>632</v>
      </c>
      <c r="T156" s="84" t="s">
        <v>648</v>
      </c>
      <c r="U156" s="86">
        <v>42759.170208333337</v>
      </c>
      <c r="V156" s="87" t="s">
        <v>830</v>
      </c>
      <c r="W156" s="84"/>
      <c r="X156" s="84"/>
      <c r="Y156" s="90" t="s">
        <v>1017</v>
      </c>
      <c r="Z156" s="84"/>
      <c r="AA156" s="84" t="b">
        <v>0</v>
      </c>
      <c r="AB156" s="84">
        <v>0</v>
      </c>
      <c r="AC156" s="90" t="s">
        <v>1065</v>
      </c>
      <c r="AD156" s="84" t="b">
        <v>0</v>
      </c>
      <c r="AE156" s="84" t="s">
        <v>1076</v>
      </c>
      <c r="AF156" s="84"/>
      <c r="AG156" s="90" t="s">
        <v>1065</v>
      </c>
      <c r="AH156" s="84" t="b">
        <v>0</v>
      </c>
      <c r="AI156" s="84">
        <v>0</v>
      </c>
      <c r="AJ156" s="90" t="s">
        <v>1065</v>
      </c>
      <c r="AK156" s="84" t="s">
        <v>1095</v>
      </c>
      <c r="AL156" s="84" t="b">
        <v>0</v>
      </c>
      <c r="AM156" s="90" t="s">
        <v>1017</v>
      </c>
      <c r="AN156" s="84">
        <v>0</v>
      </c>
      <c r="AO156" s="84">
        <v>0</v>
      </c>
      <c r="AP156" s="84"/>
      <c r="AQ156" s="84"/>
      <c r="AR156" s="84"/>
      <c r="AS156" s="84"/>
      <c r="AT156" s="84"/>
      <c r="AU156" s="84"/>
      <c r="AV156" s="84"/>
      <c r="AW156" s="84"/>
      <c r="AX156" s="83">
        <v>3</v>
      </c>
    </row>
    <row r="157" spans="1:50" x14ac:dyDescent="0.25">
      <c r="A157" s="69" t="s">
        <v>348</v>
      </c>
      <c r="B157" s="69" t="s">
        <v>348</v>
      </c>
      <c r="C157" s="70"/>
      <c r="D157" s="71"/>
      <c r="E157" s="72"/>
      <c r="F157" s="73"/>
      <c r="G157" s="70"/>
      <c r="H157" s="74"/>
      <c r="I157" s="75"/>
      <c r="J157" s="75"/>
      <c r="K157" s="36"/>
      <c r="L157" s="82"/>
      <c r="M157" s="82"/>
      <c r="N157" s="77"/>
      <c r="O157" s="84" t="s">
        <v>179</v>
      </c>
      <c r="P157" s="86">
        <v>42756.916689814818</v>
      </c>
      <c r="Q157" s="84" t="s">
        <v>491</v>
      </c>
      <c r="R157" s="87" t="s">
        <v>581</v>
      </c>
      <c r="S157" s="84" t="s">
        <v>611</v>
      </c>
      <c r="T157" s="84" t="s">
        <v>653</v>
      </c>
      <c r="U157" s="86">
        <v>42756.916689814818</v>
      </c>
      <c r="V157" s="87" t="s">
        <v>831</v>
      </c>
      <c r="W157" s="84"/>
      <c r="X157" s="84"/>
      <c r="Y157" s="90" t="s">
        <v>1018</v>
      </c>
      <c r="Z157" s="84"/>
      <c r="AA157" s="84" t="b">
        <v>0</v>
      </c>
      <c r="AB157" s="84">
        <v>20</v>
      </c>
      <c r="AC157" s="90" t="s">
        <v>1065</v>
      </c>
      <c r="AD157" s="84" t="b">
        <v>0</v>
      </c>
      <c r="AE157" s="84" t="s">
        <v>1076</v>
      </c>
      <c r="AF157" s="84"/>
      <c r="AG157" s="90" t="s">
        <v>1065</v>
      </c>
      <c r="AH157" s="84" t="b">
        <v>0</v>
      </c>
      <c r="AI157" s="84">
        <v>8</v>
      </c>
      <c r="AJ157" s="90" t="s">
        <v>1065</v>
      </c>
      <c r="AK157" s="84" t="s">
        <v>1107</v>
      </c>
      <c r="AL157" s="84" t="b">
        <v>1</v>
      </c>
      <c r="AM157" s="90" t="s">
        <v>1018</v>
      </c>
      <c r="AN157" s="84">
        <v>0</v>
      </c>
      <c r="AO157" s="84">
        <v>0</v>
      </c>
      <c r="AP157" s="84"/>
      <c r="AQ157" s="84"/>
      <c r="AR157" s="84"/>
      <c r="AS157" s="84"/>
      <c r="AT157" s="84"/>
      <c r="AU157" s="84"/>
      <c r="AV157" s="84"/>
      <c r="AW157" s="84"/>
      <c r="AX157" s="83">
        <v>1</v>
      </c>
    </row>
    <row r="158" spans="1:50" x14ac:dyDescent="0.25">
      <c r="A158" s="69" t="s">
        <v>349</v>
      </c>
      <c r="B158" s="69" t="s">
        <v>348</v>
      </c>
      <c r="C158" s="70"/>
      <c r="D158" s="71"/>
      <c r="E158" s="72"/>
      <c r="F158" s="73"/>
      <c r="G158" s="70"/>
      <c r="H158" s="74"/>
      <c r="I158" s="75"/>
      <c r="J158" s="75"/>
      <c r="K158" s="36"/>
      <c r="L158" s="82"/>
      <c r="M158" s="82"/>
      <c r="N158" s="77"/>
      <c r="O158" s="84" t="s">
        <v>363</v>
      </c>
      <c r="P158" s="86">
        <v>42757.125092592592</v>
      </c>
      <c r="Q158" s="84" t="s">
        <v>395</v>
      </c>
      <c r="R158" s="84"/>
      <c r="S158" s="84"/>
      <c r="T158" s="84" t="s">
        <v>653</v>
      </c>
      <c r="U158" s="86">
        <v>42757.125092592592</v>
      </c>
      <c r="V158" s="87" t="s">
        <v>832</v>
      </c>
      <c r="W158" s="84"/>
      <c r="X158" s="84"/>
      <c r="Y158" s="90" t="s">
        <v>1019</v>
      </c>
      <c r="Z158" s="84"/>
      <c r="AA158" s="84" t="b">
        <v>0</v>
      </c>
      <c r="AB158" s="84">
        <v>0</v>
      </c>
      <c r="AC158" s="90" t="s">
        <v>1065</v>
      </c>
      <c r="AD158" s="84" t="b">
        <v>0</v>
      </c>
      <c r="AE158" s="84" t="s">
        <v>1076</v>
      </c>
      <c r="AF158" s="84"/>
      <c r="AG158" s="90" t="s">
        <v>1065</v>
      </c>
      <c r="AH158" s="84" t="b">
        <v>0</v>
      </c>
      <c r="AI158" s="84">
        <v>8</v>
      </c>
      <c r="AJ158" s="90" t="s">
        <v>1018</v>
      </c>
      <c r="AK158" s="84" t="s">
        <v>1108</v>
      </c>
      <c r="AL158" s="84" t="b">
        <v>0</v>
      </c>
      <c r="AM158" s="90" t="s">
        <v>1018</v>
      </c>
      <c r="AN158" s="84">
        <v>0</v>
      </c>
      <c r="AO158" s="84">
        <v>0</v>
      </c>
      <c r="AP158" s="84"/>
      <c r="AQ158" s="84"/>
      <c r="AR158" s="84"/>
      <c r="AS158" s="84"/>
      <c r="AT158" s="84"/>
      <c r="AU158" s="84"/>
      <c r="AV158" s="84"/>
      <c r="AW158" s="84"/>
      <c r="AX158" s="83">
        <v>3</v>
      </c>
    </row>
    <row r="159" spans="1:50" x14ac:dyDescent="0.25">
      <c r="A159" s="69" t="s">
        <v>349</v>
      </c>
      <c r="B159" s="69" t="s">
        <v>349</v>
      </c>
      <c r="C159" s="70"/>
      <c r="D159" s="71"/>
      <c r="E159" s="72"/>
      <c r="F159" s="73"/>
      <c r="G159" s="70"/>
      <c r="H159" s="74"/>
      <c r="I159" s="75"/>
      <c r="J159" s="75"/>
      <c r="K159" s="36"/>
      <c r="L159" s="82"/>
      <c r="M159" s="82"/>
      <c r="N159" s="77"/>
      <c r="O159" s="84" t="s">
        <v>179</v>
      </c>
      <c r="P159" s="86">
        <v>42753.583437499998</v>
      </c>
      <c r="Q159" s="84" t="s">
        <v>492</v>
      </c>
      <c r="R159" s="87" t="s">
        <v>555</v>
      </c>
      <c r="S159" s="84" t="s">
        <v>620</v>
      </c>
      <c r="T159" s="84" t="s">
        <v>645</v>
      </c>
      <c r="U159" s="86">
        <v>42753.583437499998</v>
      </c>
      <c r="V159" s="87" t="s">
        <v>833</v>
      </c>
      <c r="W159" s="84"/>
      <c r="X159" s="84"/>
      <c r="Y159" s="90" t="s">
        <v>1020</v>
      </c>
      <c r="Z159" s="84"/>
      <c r="AA159" s="84" t="b">
        <v>0</v>
      </c>
      <c r="AB159" s="84">
        <v>0</v>
      </c>
      <c r="AC159" s="90" t="s">
        <v>1065</v>
      </c>
      <c r="AD159" s="84" t="b">
        <v>0</v>
      </c>
      <c r="AE159" s="84" t="s">
        <v>1076</v>
      </c>
      <c r="AF159" s="84"/>
      <c r="AG159" s="90" t="s">
        <v>1065</v>
      </c>
      <c r="AH159" s="84" t="b">
        <v>0</v>
      </c>
      <c r="AI159" s="84">
        <v>1</v>
      </c>
      <c r="AJ159" s="90" t="s">
        <v>1065</v>
      </c>
      <c r="AK159" s="84" t="s">
        <v>1108</v>
      </c>
      <c r="AL159" s="84" t="b">
        <v>0</v>
      </c>
      <c r="AM159" s="90" t="s">
        <v>1020</v>
      </c>
      <c r="AN159" s="84">
        <v>0</v>
      </c>
      <c r="AO159" s="84">
        <v>0</v>
      </c>
      <c r="AP159" s="84"/>
      <c r="AQ159" s="84"/>
      <c r="AR159" s="84"/>
      <c r="AS159" s="84"/>
      <c r="AT159" s="84"/>
      <c r="AU159" s="84"/>
      <c r="AV159" s="84"/>
      <c r="AW159" s="84"/>
      <c r="AX159" s="83">
        <v>15</v>
      </c>
    </row>
    <row r="160" spans="1:50" x14ac:dyDescent="0.25">
      <c r="A160" s="69" t="s">
        <v>349</v>
      </c>
      <c r="B160" s="69" t="s">
        <v>349</v>
      </c>
      <c r="C160" s="70"/>
      <c r="D160" s="71"/>
      <c r="E160" s="72"/>
      <c r="F160" s="73"/>
      <c r="G160" s="70"/>
      <c r="H160" s="74"/>
      <c r="I160" s="75"/>
      <c r="J160" s="75"/>
      <c r="K160" s="36"/>
      <c r="L160" s="82"/>
      <c r="M160" s="82"/>
      <c r="N160" s="77"/>
      <c r="O160" s="84" t="s">
        <v>179</v>
      </c>
      <c r="P160" s="86">
        <v>42758.229259259257</v>
      </c>
      <c r="Q160" s="84" t="s">
        <v>493</v>
      </c>
      <c r="R160" s="87" t="s">
        <v>582</v>
      </c>
      <c r="S160" s="84" t="s">
        <v>620</v>
      </c>
      <c r="T160" s="84" t="s">
        <v>645</v>
      </c>
      <c r="U160" s="86">
        <v>42758.229259259257</v>
      </c>
      <c r="V160" s="87" t="s">
        <v>834</v>
      </c>
      <c r="W160" s="84"/>
      <c r="X160" s="84"/>
      <c r="Y160" s="90" t="s">
        <v>1022</v>
      </c>
      <c r="Z160" s="84"/>
      <c r="AA160" s="84" t="b">
        <v>0</v>
      </c>
      <c r="AB160" s="84">
        <v>1</v>
      </c>
      <c r="AC160" s="90" t="s">
        <v>1065</v>
      </c>
      <c r="AD160" s="84" t="b">
        <v>0</v>
      </c>
      <c r="AE160" s="84" t="s">
        <v>1076</v>
      </c>
      <c r="AF160" s="84"/>
      <c r="AG160" s="90" t="s">
        <v>1065</v>
      </c>
      <c r="AH160" s="84" t="b">
        <v>0</v>
      </c>
      <c r="AI160" s="84">
        <v>1</v>
      </c>
      <c r="AJ160" s="90" t="s">
        <v>1065</v>
      </c>
      <c r="AK160" s="84" t="s">
        <v>1108</v>
      </c>
      <c r="AL160" s="84" t="b">
        <v>0</v>
      </c>
      <c r="AM160" s="90" t="s">
        <v>1022</v>
      </c>
      <c r="AN160" s="84">
        <v>0</v>
      </c>
      <c r="AO160" s="84">
        <v>0</v>
      </c>
      <c r="AP160" s="84"/>
      <c r="AQ160" s="84"/>
      <c r="AR160" s="84"/>
      <c r="AS160" s="84"/>
      <c r="AT160" s="84"/>
      <c r="AU160" s="84"/>
      <c r="AV160" s="84"/>
      <c r="AW160" s="84"/>
      <c r="AX160" s="83">
        <v>6</v>
      </c>
    </row>
    <row r="161" spans="1:50" x14ac:dyDescent="0.25">
      <c r="A161" s="69" t="s">
        <v>350</v>
      </c>
      <c r="B161" s="69" t="s">
        <v>349</v>
      </c>
      <c r="C161" s="70"/>
      <c r="D161" s="71"/>
      <c r="E161" s="72"/>
      <c r="F161" s="73"/>
      <c r="G161" s="70"/>
      <c r="H161" s="74"/>
      <c r="I161" s="75"/>
      <c r="J161" s="75"/>
      <c r="K161" s="36"/>
      <c r="L161" s="82"/>
      <c r="M161" s="82"/>
      <c r="N161" s="77"/>
      <c r="O161" s="84" t="s">
        <v>363</v>
      </c>
      <c r="P161" s="86">
        <v>42753.584155092591</v>
      </c>
      <c r="Q161" s="84" t="s">
        <v>416</v>
      </c>
      <c r="R161" s="87" t="s">
        <v>555</v>
      </c>
      <c r="S161" s="84" t="s">
        <v>620</v>
      </c>
      <c r="T161" s="84" t="s">
        <v>645</v>
      </c>
      <c r="U161" s="86">
        <v>42753.584155092591</v>
      </c>
      <c r="V161" s="87" t="s">
        <v>835</v>
      </c>
      <c r="W161" s="84"/>
      <c r="X161" s="84"/>
      <c r="Y161" s="90" t="s">
        <v>1023</v>
      </c>
      <c r="Z161" s="84"/>
      <c r="AA161" s="84" t="b">
        <v>0</v>
      </c>
      <c r="AB161" s="84">
        <v>0</v>
      </c>
      <c r="AC161" s="90" t="s">
        <v>1065</v>
      </c>
      <c r="AD161" s="84" t="b">
        <v>0</v>
      </c>
      <c r="AE161" s="84" t="s">
        <v>1076</v>
      </c>
      <c r="AF161" s="84"/>
      <c r="AG161" s="90" t="s">
        <v>1065</v>
      </c>
      <c r="AH161" s="84" t="b">
        <v>0</v>
      </c>
      <c r="AI161" s="84">
        <v>1</v>
      </c>
      <c r="AJ161" s="90" t="s">
        <v>1020</v>
      </c>
      <c r="AK161" s="84" t="s">
        <v>1099</v>
      </c>
      <c r="AL161" s="84" t="b">
        <v>0</v>
      </c>
      <c r="AM161" s="90" t="s">
        <v>1020</v>
      </c>
      <c r="AN161" s="84">
        <v>0</v>
      </c>
      <c r="AO161" s="84">
        <v>0</v>
      </c>
      <c r="AP161" s="84"/>
      <c r="AQ161" s="84"/>
      <c r="AR161" s="84"/>
      <c r="AS161" s="84"/>
      <c r="AT161" s="84"/>
      <c r="AU161" s="84"/>
      <c r="AV161" s="84"/>
      <c r="AW161" s="84"/>
      <c r="AX161" s="83">
        <v>15</v>
      </c>
    </row>
    <row r="162" spans="1:50" x14ac:dyDescent="0.25">
      <c r="A162" s="69" t="s">
        <v>350</v>
      </c>
      <c r="B162" s="69" t="s">
        <v>349</v>
      </c>
      <c r="C162" s="70"/>
      <c r="D162" s="71"/>
      <c r="E162" s="72"/>
      <c r="F162" s="73"/>
      <c r="G162" s="70"/>
      <c r="H162" s="74"/>
      <c r="I162" s="75"/>
      <c r="J162" s="75"/>
      <c r="K162" s="36"/>
      <c r="L162" s="82"/>
      <c r="M162" s="82"/>
      <c r="N162" s="77"/>
      <c r="O162" s="84" t="s">
        <v>363</v>
      </c>
      <c r="P162" s="86">
        <v>42758.231249999997</v>
      </c>
      <c r="Q162" s="84" t="s">
        <v>494</v>
      </c>
      <c r="R162" s="87" t="s">
        <v>582</v>
      </c>
      <c r="S162" s="84" t="s">
        <v>620</v>
      </c>
      <c r="T162" s="84" t="s">
        <v>645</v>
      </c>
      <c r="U162" s="86">
        <v>42758.231249999997</v>
      </c>
      <c r="V162" s="87" t="s">
        <v>836</v>
      </c>
      <c r="W162" s="84"/>
      <c r="X162" s="84"/>
      <c r="Y162" s="90" t="s">
        <v>1024</v>
      </c>
      <c r="Z162" s="84"/>
      <c r="AA162" s="84" t="b">
        <v>0</v>
      </c>
      <c r="AB162" s="84">
        <v>0</v>
      </c>
      <c r="AC162" s="90" t="s">
        <v>1065</v>
      </c>
      <c r="AD162" s="84" t="b">
        <v>0</v>
      </c>
      <c r="AE162" s="84" t="s">
        <v>1076</v>
      </c>
      <c r="AF162" s="84"/>
      <c r="AG162" s="90" t="s">
        <v>1065</v>
      </c>
      <c r="AH162" s="84" t="b">
        <v>0</v>
      </c>
      <c r="AI162" s="84">
        <v>1</v>
      </c>
      <c r="AJ162" s="90" t="s">
        <v>1022</v>
      </c>
      <c r="AK162" s="84" t="s">
        <v>1099</v>
      </c>
      <c r="AL162" s="84" t="b">
        <v>0</v>
      </c>
      <c r="AM162" s="90" t="s">
        <v>1022</v>
      </c>
      <c r="AN162" s="84">
        <v>0</v>
      </c>
      <c r="AO162" s="84">
        <v>0</v>
      </c>
      <c r="AP162" s="84"/>
      <c r="AQ162" s="84"/>
      <c r="AR162" s="84"/>
      <c r="AS162" s="84"/>
      <c r="AT162" s="84"/>
      <c r="AU162" s="84"/>
      <c r="AV162" s="84"/>
      <c r="AW162" s="84"/>
      <c r="AX162" s="83">
        <v>6</v>
      </c>
    </row>
    <row r="163" spans="1:50" x14ac:dyDescent="0.25">
      <c r="A163" s="69" t="s">
        <v>351</v>
      </c>
      <c r="B163" s="69" t="s">
        <v>351</v>
      </c>
      <c r="C163" s="70"/>
      <c r="D163" s="71"/>
      <c r="E163" s="72"/>
      <c r="F163" s="73"/>
      <c r="G163" s="70"/>
      <c r="H163" s="74"/>
      <c r="I163" s="75"/>
      <c r="J163" s="75"/>
      <c r="K163" s="36"/>
      <c r="L163" s="82"/>
      <c r="M163" s="82"/>
      <c r="N163" s="77"/>
      <c r="O163" s="84" t="s">
        <v>179</v>
      </c>
      <c r="P163" s="86">
        <v>42759.231944444444</v>
      </c>
      <c r="Q163" s="84" t="s">
        <v>495</v>
      </c>
      <c r="R163" s="87" t="s">
        <v>583</v>
      </c>
      <c r="S163" s="84" t="s">
        <v>622</v>
      </c>
      <c r="T163" s="84"/>
      <c r="U163" s="86">
        <v>42759.231944444444</v>
      </c>
      <c r="V163" s="87" t="s">
        <v>837</v>
      </c>
      <c r="W163" s="84"/>
      <c r="X163" s="84"/>
      <c r="Y163" s="90" t="s">
        <v>1025</v>
      </c>
      <c r="Z163" s="84"/>
      <c r="AA163" s="84" t="b">
        <v>0</v>
      </c>
      <c r="AB163" s="84">
        <v>2</v>
      </c>
      <c r="AC163" s="90" t="s">
        <v>1065</v>
      </c>
      <c r="AD163" s="84" t="b">
        <v>0</v>
      </c>
      <c r="AE163" s="84" t="s">
        <v>1076</v>
      </c>
      <c r="AF163" s="84"/>
      <c r="AG163" s="90" t="s">
        <v>1065</v>
      </c>
      <c r="AH163" s="84" t="b">
        <v>0</v>
      </c>
      <c r="AI163" s="84">
        <v>1</v>
      </c>
      <c r="AJ163" s="90" t="s">
        <v>1065</v>
      </c>
      <c r="AK163" s="84" t="s">
        <v>1109</v>
      </c>
      <c r="AL163" s="84" t="b">
        <v>0</v>
      </c>
      <c r="AM163" s="90" t="s">
        <v>1025</v>
      </c>
      <c r="AN163" s="84">
        <v>0</v>
      </c>
      <c r="AO163" s="84">
        <v>0</v>
      </c>
      <c r="AP163" s="84"/>
      <c r="AQ163" s="84"/>
      <c r="AR163" s="84"/>
      <c r="AS163" s="84"/>
      <c r="AT163" s="84"/>
      <c r="AU163" s="84"/>
      <c r="AV163" s="84"/>
      <c r="AW163" s="84"/>
      <c r="AX163" s="83">
        <v>3</v>
      </c>
    </row>
    <row r="164" spans="1:50" x14ac:dyDescent="0.25">
      <c r="A164" s="69" t="s">
        <v>352</v>
      </c>
      <c r="B164" s="69" t="s">
        <v>351</v>
      </c>
      <c r="C164" s="70"/>
      <c r="D164" s="71"/>
      <c r="E164" s="72"/>
      <c r="F164" s="73"/>
      <c r="G164" s="70"/>
      <c r="H164" s="74"/>
      <c r="I164" s="75"/>
      <c r="J164" s="75"/>
      <c r="K164" s="36"/>
      <c r="L164" s="82"/>
      <c r="M164" s="82"/>
      <c r="N164" s="77"/>
      <c r="O164" s="84" t="s">
        <v>363</v>
      </c>
      <c r="P164" s="86">
        <v>42759.234097222223</v>
      </c>
      <c r="Q164" s="84" t="s">
        <v>496</v>
      </c>
      <c r="R164" s="87" t="s">
        <v>583</v>
      </c>
      <c r="S164" s="84" t="s">
        <v>622</v>
      </c>
      <c r="T164" s="84"/>
      <c r="U164" s="86">
        <v>42759.234097222223</v>
      </c>
      <c r="V164" s="87" t="s">
        <v>838</v>
      </c>
      <c r="W164" s="84"/>
      <c r="X164" s="84"/>
      <c r="Y164" s="90" t="s">
        <v>1026</v>
      </c>
      <c r="Z164" s="84"/>
      <c r="AA164" s="84" t="b">
        <v>0</v>
      </c>
      <c r="AB164" s="84">
        <v>0</v>
      </c>
      <c r="AC164" s="90" t="s">
        <v>1065</v>
      </c>
      <c r="AD164" s="84" t="b">
        <v>0</v>
      </c>
      <c r="AE164" s="84" t="s">
        <v>1076</v>
      </c>
      <c r="AF164" s="84"/>
      <c r="AG164" s="90" t="s">
        <v>1065</v>
      </c>
      <c r="AH164" s="84" t="b">
        <v>0</v>
      </c>
      <c r="AI164" s="84">
        <v>1</v>
      </c>
      <c r="AJ164" s="90" t="s">
        <v>1025</v>
      </c>
      <c r="AK164" s="84" t="s">
        <v>1092</v>
      </c>
      <c r="AL164" s="84" t="b">
        <v>0</v>
      </c>
      <c r="AM164" s="90" t="s">
        <v>1025</v>
      </c>
      <c r="AN164" s="84">
        <v>0</v>
      </c>
      <c r="AO164" s="84">
        <v>0</v>
      </c>
      <c r="AP164" s="84"/>
      <c r="AQ164" s="84"/>
      <c r="AR164" s="84"/>
      <c r="AS164" s="84"/>
      <c r="AT164" s="84"/>
      <c r="AU164" s="84"/>
      <c r="AV164" s="84"/>
      <c r="AW164" s="84"/>
      <c r="AX164" s="83">
        <v>3</v>
      </c>
    </row>
    <row r="165" spans="1:50" x14ac:dyDescent="0.25">
      <c r="A165" s="69" t="s">
        <v>353</v>
      </c>
      <c r="B165" s="69" t="s">
        <v>353</v>
      </c>
      <c r="C165" s="70"/>
      <c r="D165" s="71"/>
      <c r="E165" s="72"/>
      <c r="F165" s="73"/>
      <c r="G165" s="70"/>
      <c r="H165" s="74"/>
      <c r="I165" s="75"/>
      <c r="J165" s="75"/>
      <c r="K165" s="36"/>
      <c r="L165" s="82"/>
      <c r="M165" s="82"/>
      <c r="N165" s="77"/>
      <c r="O165" s="84" t="s">
        <v>179</v>
      </c>
      <c r="P165" s="86">
        <v>42759.246574074074</v>
      </c>
      <c r="Q165" s="84" t="s">
        <v>497</v>
      </c>
      <c r="R165" s="87" t="s">
        <v>563</v>
      </c>
      <c r="S165" s="84" t="s">
        <v>622</v>
      </c>
      <c r="T165" s="84"/>
      <c r="U165" s="86">
        <v>42759.246574074074</v>
      </c>
      <c r="V165" s="87" t="s">
        <v>839</v>
      </c>
      <c r="W165" s="84"/>
      <c r="X165" s="84"/>
      <c r="Y165" s="90" t="s">
        <v>1027</v>
      </c>
      <c r="Z165" s="84"/>
      <c r="AA165" s="84" t="b">
        <v>0</v>
      </c>
      <c r="AB165" s="84">
        <v>0</v>
      </c>
      <c r="AC165" s="90" t="s">
        <v>1065</v>
      </c>
      <c r="AD165" s="84" t="b">
        <v>0</v>
      </c>
      <c r="AE165" s="84" t="s">
        <v>1076</v>
      </c>
      <c r="AF165" s="84"/>
      <c r="AG165" s="90" t="s">
        <v>1065</v>
      </c>
      <c r="AH165" s="84" t="b">
        <v>0</v>
      </c>
      <c r="AI165" s="84">
        <v>0</v>
      </c>
      <c r="AJ165" s="90" t="s">
        <v>1065</v>
      </c>
      <c r="AK165" s="84" t="s">
        <v>1097</v>
      </c>
      <c r="AL165" s="84" t="b">
        <v>0</v>
      </c>
      <c r="AM165" s="90" t="s">
        <v>1027</v>
      </c>
      <c r="AN165" s="84">
        <v>0</v>
      </c>
      <c r="AO165" s="84">
        <v>0</v>
      </c>
      <c r="AP165" s="84"/>
      <c r="AQ165" s="84"/>
      <c r="AR165" s="84"/>
      <c r="AS165" s="84"/>
      <c r="AT165" s="84"/>
      <c r="AU165" s="84"/>
      <c r="AV165" s="84"/>
      <c r="AW165" s="84"/>
      <c r="AX165" s="83">
        <v>3</v>
      </c>
    </row>
    <row r="166" spans="1:50" x14ac:dyDescent="0.25">
      <c r="A166" s="69" t="s">
        <v>354</v>
      </c>
      <c r="B166" s="69" t="s">
        <v>354</v>
      </c>
      <c r="C166" s="70"/>
      <c r="D166" s="71"/>
      <c r="E166" s="72"/>
      <c r="F166" s="73"/>
      <c r="G166" s="70"/>
      <c r="H166" s="74"/>
      <c r="I166" s="75"/>
      <c r="J166" s="75"/>
      <c r="K166" s="36"/>
      <c r="L166" s="82"/>
      <c r="M166" s="82"/>
      <c r="N166" s="77"/>
      <c r="O166" s="84" t="s">
        <v>179</v>
      </c>
      <c r="P166" s="86">
        <v>42753.245254629626</v>
      </c>
      <c r="Q166" s="84" t="s">
        <v>498</v>
      </c>
      <c r="R166" s="87" t="s">
        <v>584</v>
      </c>
      <c r="S166" s="84" t="s">
        <v>633</v>
      </c>
      <c r="T166" s="84" t="s">
        <v>645</v>
      </c>
      <c r="U166" s="86">
        <v>42753.245254629626</v>
      </c>
      <c r="V166" s="87" t="s">
        <v>840</v>
      </c>
      <c r="W166" s="84"/>
      <c r="X166" s="84"/>
      <c r="Y166" s="90" t="s">
        <v>1028</v>
      </c>
      <c r="Z166" s="84"/>
      <c r="AA166" s="84" t="b">
        <v>0</v>
      </c>
      <c r="AB166" s="84">
        <v>0</v>
      </c>
      <c r="AC166" s="90" t="s">
        <v>1065</v>
      </c>
      <c r="AD166" s="84" t="b">
        <v>0</v>
      </c>
      <c r="AE166" s="84" t="s">
        <v>1076</v>
      </c>
      <c r="AF166" s="84"/>
      <c r="AG166" s="90" t="s">
        <v>1065</v>
      </c>
      <c r="AH166" s="84" t="b">
        <v>0</v>
      </c>
      <c r="AI166" s="84">
        <v>0</v>
      </c>
      <c r="AJ166" s="90" t="s">
        <v>1065</v>
      </c>
      <c r="AK166" s="84" t="s">
        <v>633</v>
      </c>
      <c r="AL166" s="84" t="b">
        <v>0</v>
      </c>
      <c r="AM166" s="90" t="s">
        <v>1028</v>
      </c>
      <c r="AN166" s="84">
        <v>0</v>
      </c>
      <c r="AO166" s="84">
        <v>0</v>
      </c>
      <c r="AP166" s="84"/>
      <c r="AQ166" s="84"/>
      <c r="AR166" s="84"/>
      <c r="AS166" s="84"/>
      <c r="AT166" s="84"/>
      <c r="AU166" s="84"/>
      <c r="AV166" s="84"/>
      <c r="AW166" s="84"/>
      <c r="AX166" s="83">
        <v>3</v>
      </c>
    </row>
    <row r="167" spans="1:50" x14ac:dyDescent="0.25">
      <c r="A167" s="69" t="s">
        <v>354</v>
      </c>
      <c r="B167" s="69" t="s">
        <v>354</v>
      </c>
      <c r="C167" s="70"/>
      <c r="D167" s="71"/>
      <c r="E167" s="72"/>
      <c r="F167" s="73"/>
      <c r="G167" s="70"/>
      <c r="H167" s="74"/>
      <c r="I167" s="75"/>
      <c r="J167" s="75"/>
      <c r="K167" s="36"/>
      <c r="L167" s="82"/>
      <c r="M167" s="82"/>
      <c r="N167" s="77"/>
      <c r="O167" s="84" t="s">
        <v>179</v>
      </c>
      <c r="P167" s="86">
        <v>42753.85528935185</v>
      </c>
      <c r="Q167" s="84" t="s">
        <v>499</v>
      </c>
      <c r="R167" s="87" t="s">
        <v>585</v>
      </c>
      <c r="S167" s="84" t="s">
        <v>633</v>
      </c>
      <c r="T167" s="84" t="s">
        <v>645</v>
      </c>
      <c r="U167" s="86">
        <v>42753.85528935185</v>
      </c>
      <c r="V167" s="87" t="s">
        <v>841</v>
      </c>
      <c r="W167" s="84"/>
      <c r="X167" s="84"/>
      <c r="Y167" s="90" t="s">
        <v>1029</v>
      </c>
      <c r="Z167" s="84"/>
      <c r="AA167" s="84" t="b">
        <v>0</v>
      </c>
      <c r="AB167" s="84">
        <v>0</v>
      </c>
      <c r="AC167" s="90" t="s">
        <v>1065</v>
      </c>
      <c r="AD167" s="84" t="b">
        <v>0</v>
      </c>
      <c r="AE167" s="84" t="s">
        <v>1076</v>
      </c>
      <c r="AF167" s="84"/>
      <c r="AG167" s="90" t="s">
        <v>1065</v>
      </c>
      <c r="AH167" s="84" t="b">
        <v>0</v>
      </c>
      <c r="AI167" s="84">
        <v>0</v>
      </c>
      <c r="AJ167" s="90" t="s">
        <v>1065</v>
      </c>
      <c r="AK167" s="84" t="s">
        <v>633</v>
      </c>
      <c r="AL167" s="84" t="b">
        <v>0</v>
      </c>
      <c r="AM167" s="90" t="s">
        <v>1029</v>
      </c>
      <c r="AN167" s="84">
        <v>0</v>
      </c>
      <c r="AO167" s="84">
        <v>0</v>
      </c>
      <c r="AP167" s="84"/>
      <c r="AQ167" s="84"/>
      <c r="AR167" s="84"/>
      <c r="AS167" s="84"/>
      <c r="AT167" s="84"/>
      <c r="AU167" s="84"/>
      <c r="AV167" s="84"/>
      <c r="AW167" s="84"/>
      <c r="AX167" s="83">
        <v>3</v>
      </c>
    </row>
    <row r="168" spans="1:50" x14ac:dyDescent="0.25">
      <c r="A168" s="69" t="s">
        <v>354</v>
      </c>
      <c r="B168" s="69" t="s">
        <v>354</v>
      </c>
      <c r="C168" s="70"/>
      <c r="D168" s="71"/>
      <c r="E168" s="72"/>
      <c r="F168" s="73"/>
      <c r="G168" s="70"/>
      <c r="H168" s="74"/>
      <c r="I168" s="75"/>
      <c r="J168" s="75"/>
      <c r="K168" s="36"/>
      <c r="L168" s="82"/>
      <c r="M168" s="82"/>
      <c r="N168" s="77"/>
      <c r="O168" s="84" t="s">
        <v>179</v>
      </c>
      <c r="P168" s="86">
        <v>42754.013692129629</v>
      </c>
      <c r="Q168" s="84" t="s">
        <v>500</v>
      </c>
      <c r="R168" s="87" t="s">
        <v>586</v>
      </c>
      <c r="S168" s="84" t="s">
        <v>633</v>
      </c>
      <c r="T168" s="84" t="s">
        <v>645</v>
      </c>
      <c r="U168" s="86">
        <v>42754.013692129629</v>
      </c>
      <c r="V168" s="87" t="s">
        <v>842</v>
      </c>
      <c r="W168" s="84"/>
      <c r="X168" s="84"/>
      <c r="Y168" s="90" t="s">
        <v>1030</v>
      </c>
      <c r="Z168" s="84"/>
      <c r="AA168" s="84" t="b">
        <v>0</v>
      </c>
      <c r="AB168" s="84">
        <v>0</v>
      </c>
      <c r="AC168" s="90" t="s">
        <v>1065</v>
      </c>
      <c r="AD168" s="84" t="b">
        <v>0</v>
      </c>
      <c r="AE168" s="84" t="s">
        <v>1076</v>
      </c>
      <c r="AF168" s="84"/>
      <c r="AG168" s="90" t="s">
        <v>1065</v>
      </c>
      <c r="AH168" s="84" t="b">
        <v>0</v>
      </c>
      <c r="AI168" s="84">
        <v>0</v>
      </c>
      <c r="AJ168" s="90" t="s">
        <v>1065</v>
      </c>
      <c r="AK168" s="84" t="s">
        <v>633</v>
      </c>
      <c r="AL168" s="84" t="b">
        <v>0</v>
      </c>
      <c r="AM168" s="90" t="s">
        <v>1030</v>
      </c>
      <c r="AN168" s="84">
        <v>0</v>
      </c>
      <c r="AO168" s="84">
        <v>0</v>
      </c>
      <c r="AP168" s="84"/>
      <c r="AQ168" s="84"/>
      <c r="AR168" s="84"/>
      <c r="AS168" s="84"/>
      <c r="AT168" s="84"/>
      <c r="AU168" s="84"/>
      <c r="AV168" s="84"/>
      <c r="AW168" s="84"/>
      <c r="AX168" s="83">
        <v>3</v>
      </c>
    </row>
    <row r="169" spans="1:50" x14ac:dyDescent="0.25">
      <c r="A169" s="69" t="s">
        <v>354</v>
      </c>
      <c r="B169" s="69" t="s">
        <v>354</v>
      </c>
      <c r="C169" s="70"/>
      <c r="D169" s="71"/>
      <c r="E169" s="72"/>
      <c r="F169" s="73"/>
      <c r="G169" s="70"/>
      <c r="H169" s="74"/>
      <c r="I169" s="75"/>
      <c r="J169" s="75"/>
      <c r="K169" s="36"/>
      <c r="L169" s="82"/>
      <c r="M169" s="82"/>
      <c r="N169" s="77"/>
      <c r="O169" s="84" t="s">
        <v>179</v>
      </c>
      <c r="P169" s="86">
        <v>42754.452488425923</v>
      </c>
      <c r="Q169" s="84" t="s">
        <v>501</v>
      </c>
      <c r="R169" s="87" t="s">
        <v>587</v>
      </c>
      <c r="S169" s="84" t="s">
        <v>611</v>
      </c>
      <c r="T169" s="84" t="s">
        <v>645</v>
      </c>
      <c r="U169" s="86">
        <v>42754.452488425923</v>
      </c>
      <c r="V169" s="87" t="s">
        <v>843</v>
      </c>
      <c r="W169" s="84"/>
      <c r="X169" s="84"/>
      <c r="Y169" s="90" t="s">
        <v>1031</v>
      </c>
      <c r="Z169" s="84"/>
      <c r="AA169" s="84" t="b">
        <v>0</v>
      </c>
      <c r="AB169" s="84">
        <v>0</v>
      </c>
      <c r="AC169" s="90" t="s">
        <v>1065</v>
      </c>
      <c r="AD169" s="84" t="b">
        <v>0</v>
      </c>
      <c r="AE169" s="84" t="s">
        <v>1076</v>
      </c>
      <c r="AF169" s="84"/>
      <c r="AG169" s="90" t="s">
        <v>1065</v>
      </c>
      <c r="AH169" s="84" t="b">
        <v>0</v>
      </c>
      <c r="AI169" s="84">
        <v>0</v>
      </c>
      <c r="AJ169" s="90" t="s">
        <v>1065</v>
      </c>
      <c r="AK169" s="84" t="s">
        <v>633</v>
      </c>
      <c r="AL169" s="84" t="b">
        <v>0</v>
      </c>
      <c r="AM169" s="90" t="s">
        <v>1031</v>
      </c>
      <c r="AN169" s="84">
        <v>0</v>
      </c>
      <c r="AO169" s="84">
        <v>0</v>
      </c>
      <c r="AP169" s="84"/>
      <c r="AQ169" s="84"/>
      <c r="AR169" s="84"/>
      <c r="AS169" s="84"/>
      <c r="AT169" s="84"/>
      <c r="AU169" s="84"/>
      <c r="AV169" s="84"/>
      <c r="AW169" s="84"/>
      <c r="AX169" s="83">
        <v>3</v>
      </c>
    </row>
    <row r="170" spans="1:50" x14ac:dyDescent="0.25">
      <c r="A170" s="69" t="s">
        <v>354</v>
      </c>
      <c r="B170" s="69" t="s">
        <v>354</v>
      </c>
      <c r="C170" s="70"/>
      <c r="D170" s="71"/>
      <c r="E170" s="72"/>
      <c r="F170" s="73"/>
      <c r="G170" s="70"/>
      <c r="H170" s="74"/>
      <c r="I170" s="75"/>
      <c r="J170" s="75"/>
      <c r="K170" s="36"/>
      <c r="L170" s="82"/>
      <c r="M170" s="82"/>
      <c r="N170" s="77"/>
      <c r="O170" s="84" t="s">
        <v>179</v>
      </c>
      <c r="P170" s="86">
        <v>42755.062060185184</v>
      </c>
      <c r="Q170" s="84" t="s">
        <v>502</v>
      </c>
      <c r="R170" s="84" t="s">
        <v>588</v>
      </c>
      <c r="S170" s="84" t="s">
        <v>634</v>
      </c>
      <c r="T170" s="84" t="s">
        <v>645</v>
      </c>
      <c r="U170" s="86">
        <v>42755.062060185184</v>
      </c>
      <c r="V170" s="87" t="s">
        <v>844</v>
      </c>
      <c r="W170" s="84"/>
      <c r="X170" s="84"/>
      <c r="Y170" s="90" t="s">
        <v>1032</v>
      </c>
      <c r="Z170" s="84"/>
      <c r="AA170" s="84" t="b">
        <v>0</v>
      </c>
      <c r="AB170" s="84">
        <v>0</v>
      </c>
      <c r="AC170" s="90" t="s">
        <v>1065</v>
      </c>
      <c r="AD170" s="84" t="b">
        <v>0</v>
      </c>
      <c r="AE170" s="84" t="s">
        <v>1076</v>
      </c>
      <c r="AF170" s="84"/>
      <c r="AG170" s="90" t="s">
        <v>1065</v>
      </c>
      <c r="AH170" s="84" t="b">
        <v>0</v>
      </c>
      <c r="AI170" s="84">
        <v>0</v>
      </c>
      <c r="AJ170" s="90" t="s">
        <v>1065</v>
      </c>
      <c r="AK170" s="84" t="s">
        <v>633</v>
      </c>
      <c r="AL170" s="84" t="b">
        <v>1</v>
      </c>
      <c r="AM170" s="90" t="s">
        <v>1032</v>
      </c>
      <c r="AN170" s="84">
        <v>0</v>
      </c>
      <c r="AO170" s="84">
        <v>0</v>
      </c>
      <c r="AP170" s="84"/>
      <c r="AQ170" s="84"/>
      <c r="AR170" s="84"/>
      <c r="AS170" s="84"/>
      <c r="AT170" s="84"/>
      <c r="AU170" s="84"/>
      <c r="AV170" s="84"/>
      <c r="AW170" s="84"/>
      <c r="AX170" s="83">
        <v>3</v>
      </c>
    </row>
    <row r="171" spans="1:50" x14ac:dyDescent="0.25">
      <c r="A171" s="69" t="s">
        <v>354</v>
      </c>
      <c r="B171" s="69" t="s">
        <v>354</v>
      </c>
      <c r="C171" s="70"/>
      <c r="D171" s="71"/>
      <c r="E171" s="72"/>
      <c r="F171" s="73"/>
      <c r="G171" s="70"/>
      <c r="H171" s="74"/>
      <c r="I171" s="75"/>
      <c r="J171" s="75"/>
      <c r="K171" s="36"/>
      <c r="L171" s="82"/>
      <c r="M171" s="82"/>
      <c r="N171" s="77"/>
      <c r="O171" s="84" t="s">
        <v>179</v>
      </c>
      <c r="P171" s="86">
        <v>42755.366168981483</v>
      </c>
      <c r="Q171" s="84" t="s">
        <v>503</v>
      </c>
      <c r="R171" s="87" t="s">
        <v>589</v>
      </c>
      <c r="S171" s="84" t="s">
        <v>633</v>
      </c>
      <c r="T171" s="84" t="s">
        <v>645</v>
      </c>
      <c r="U171" s="86">
        <v>42755.366168981483</v>
      </c>
      <c r="V171" s="87" t="s">
        <v>845</v>
      </c>
      <c r="W171" s="84"/>
      <c r="X171" s="84"/>
      <c r="Y171" s="90" t="s">
        <v>1033</v>
      </c>
      <c r="Z171" s="84"/>
      <c r="AA171" s="84" t="b">
        <v>0</v>
      </c>
      <c r="AB171" s="84">
        <v>0</v>
      </c>
      <c r="AC171" s="90" t="s">
        <v>1065</v>
      </c>
      <c r="AD171" s="84" t="b">
        <v>0</v>
      </c>
      <c r="AE171" s="84" t="s">
        <v>1076</v>
      </c>
      <c r="AF171" s="84"/>
      <c r="AG171" s="90" t="s">
        <v>1065</v>
      </c>
      <c r="AH171" s="84" t="b">
        <v>0</v>
      </c>
      <c r="AI171" s="84">
        <v>0</v>
      </c>
      <c r="AJ171" s="90" t="s">
        <v>1065</v>
      </c>
      <c r="AK171" s="84" t="s">
        <v>633</v>
      </c>
      <c r="AL171" s="84" t="b">
        <v>0</v>
      </c>
      <c r="AM171" s="90" t="s">
        <v>1033</v>
      </c>
      <c r="AN171" s="84">
        <v>0</v>
      </c>
      <c r="AO171" s="84">
        <v>0</v>
      </c>
      <c r="AP171" s="84"/>
      <c r="AQ171" s="84"/>
      <c r="AR171" s="84"/>
      <c r="AS171" s="84"/>
      <c r="AT171" s="84"/>
      <c r="AU171" s="84"/>
      <c r="AV171" s="84"/>
      <c r="AW171" s="84"/>
      <c r="AX171" s="83">
        <v>3</v>
      </c>
    </row>
    <row r="172" spans="1:50" x14ac:dyDescent="0.25">
      <c r="A172" s="69" t="s">
        <v>354</v>
      </c>
      <c r="B172" s="69" t="s">
        <v>354</v>
      </c>
      <c r="C172" s="70"/>
      <c r="D172" s="71"/>
      <c r="E172" s="72"/>
      <c r="F172" s="73"/>
      <c r="G172" s="70"/>
      <c r="H172" s="74"/>
      <c r="I172" s="75"/>
      <c r="J172" s="75"/>
      <c r="K172" s="36"/>
      <c r="L172" s="82"/>
      <c r="M172" s="82"/>
      <c r="N172" s="77"/>
      <c r="O172" s="84" t="s">
        <v>179</v>
      </c>
      <c r="P172" s="86">
        <v>42755.411620370367</v>
      </c>
      <c r="Q172" s="84" t="s">
        <v>504</v>
      </c>
      <c r="R172" s="87" t="s">
        <v>590</v>
      </c>
      <c r="S172" s="84" t="s">
        <v>633</v>
      </c>
      <c r="T172" s="84" t="s">
        <v>645</v>
      </c>
      <c r="U172" s="86">
        <v>42755.411620370367</v>
      </c>
      <c r="V172" s="87" t="s">
        <v>846</v>
      </c>
      <c r="W172" s="84"/>
      <c r="X172" s="84"/>
      <c r="Y172" s="90" t="s">
        <v>1034</v>
      </c>
      <c r="Z172" s="84"/>
      <c r="AA172" s="84" t="b">
        <v>0</v>
      </c>
      <c r="AB172" s="84">
        <v>0</v>
      </c>
      <c r="AC172" s="90" t="s">
        <v>1065</v>
      </c>
      <c r="AD172" s="84" t="b">
        <v>0</v>
      </c>
      <c r="AE172" s="84" t="s">
        <v>1076</v>
      </c>
      <c r="AF172" s="84"/>
      <c r="AG172" s="90" t="s">
        <v>1065</v>
      </c>
      <c r="AH172" s="84" t="b">
        <v>0</v>
      </c>
      <c r="AI172" s="84">
        <v>0</v>
      </c>
      <c r="AJ172" s="90" t="s">
        <v>1065</v>
      </c>
      <c r="AK172" s="84" t="s">
        <v>633</v>
      </c>
      <c r="AL172" s="84" t="b">
        <v>0</v>
      </c>
      <c r="AM172" s="90" t="s">
        <v>1034</v>
      </c>
      <c r="AN172" s="84">
        <v>0</v>
      </c>
      <c r="AO172" s="84">
        <v>0</v>
      </c>
      <c r="AP172" s="84"/>
      <c r="AQ172" s="84"/>
      <c r="AR172" s="84"/>
      <c r="AS172" s="84"/>
      <c r="AT172" s="84"/>
      <c r="AU172" s="84"/>
      <c r="AV172" s="84"/>
      <c r="AW172" s="84"/>
      <c r="AX172" s="83">
        <v>3</v>
      </c>
    </row>
    <row r="173" spans="1:50" x14ac:dyDescent="0.25">
      <c r="A173" s="69" t="s">
        <v>354</v>
      </c>
      <c r="B173" s="69" t="s">
        <v>354</v>
      </c>
      <c r="C173" s="70"/>
      <c r="D173" s="71"/>
      <c r="E173" s="72"/>
      <c r="F173" s="73"/>
      <c r="G173" s="70"/>
      <c r="H173" s="74"/>
      <c r="I173" s="75"/>
      <c r="J173" s="75"/>
      <c r="K173" s="36"/>
      <c r="L173" s="82"/>
      <c r="M173" s="82"/>
      <c r="N173" s="77"/>
      <c r="O173" s="84" t="s">
        <v>179</v>
      </c>
      <c r="P173" s="86">
        <v>42755.724594907406</v>
      </c>
      <c r="Q173" s="84" t="s">
        <v>505</v>
      </c>
      <c r="R173" s="87" t="s">
        <v>591</v>
      </c>
      <c r="S173" s="84" t="s">
        <v>611</v>
      </c>
      <c r="T173" s="84" t="s">
        <v>645</v>
      </c>
      <c r="U173" s="86">
        <v>42755.724594907406</v>
      </c>
      <c r="V173" s="87" t="s">
        <v>847</v>
      </c>
      <c r="W173" s="84"/>
      <c r="X173" s="84"/>
      <c r="Y173" s="90" t="s">
        <v>1035</v>
      </c>
      <c r="Z173" s="84"/>
      <c r="AA173" s="84" t="b">
        <v>0</v>
      </c>
      <c r="AB173" s="84">
        <v>0</v>
      </c>
      <c r="AC173" s="90" t="s">
        <v>1065</v>
      </c>
      <c r="AD173" s="84" t="b">
        <v>0</v>
      </c>
      <c r="AE173" s="84" t="s">
        <v>1076</v>
      </c>
      <c r="AF173" s="84"/>
      <c r="AG173" s="90" t="s">
        <v>1065</v>
      </c>
      <c r="AH173" s="84" t="b">
        <v>0</v>
      </c>
      <c r="AI173" s="84">
        <v>0</v>
      </c>
      <c r="AJ173" s="90" t="s">
        <v>1065</v>
      </c>
      <c r="AK173" s="84" t="s">
        <v>633</v>
      </c>
      <c r="AL173" s="84" t="b">
        <v>0</v>
      </c>
      <c r="AM173" s="90" t="s">
        <v>1035</v>
      </c>
      <c r="AN173" s="84">
        <v>0</v>
      </c>
      <c r="AO173" s="84">
        <v>0</v>
      </c>
      <c r="AP173" s="84"/>
      <c r="AQ173" s="84"/>
      <c r="AR173" s="84"/>
      <c r="AS173" s="84"/>
      <c r="AT173" s="84"/>
      <c r="AU173" s="84"/>
      <c r="AV173" s="84"/>
      <c r="AW173" s="84"/>
      <c r="AX173" s="83">
        <v>3</v>
      </c>
    </row>
    <row r="174" spans="1:50" x14ac:dyDescent="0.25">
      <c r="A174" s="69" t="s">
        <v>354</v>
      </c>
      <c r="B174" s="69" t="s">
        <v>354</v>
      </c>
      <c r="C174" s="70"/>
      <c r="D174" s="71"/>
      <c r="E174" s="72"/>
      <c r="F174" s="73"/>
      <c r="G174" s="70"/>
      <c r="H174" s="74"/>
      <c r="I174" s="75"/>
      <c r="J174" s="75"/>
      <c r="K174" s="36"/>
      <c r="L174" s="82"/>
      <c r="M174" s="82"/>
      <c r="N174" s="77"/>
      <c r="O174" s="84" t="s">
        <v>179</v>
      </c>
      <c r="P174" s="86">
        <v>42755.891203703701</v>
      </c>
      <c r="Q174" s="84" t="s">
        <v>506</v>
      </c>
      <c r="R174" s="87" t="s">
        <v>592</v>
      </c>
      <c r="S174" s="84" t="s">
        <v>611</v>
      </c>
      <c r="T174" s="84" t="s">
        <v>676</v>
      </c>
      <c r="U174" s="86">
        <v>42755.891203703701</v>
      </c>
      <c r="V174" s="87" t="s">
        <v>848</v>
      </c>
      <c r="W174" s="84"/>
      <c r="X174" s="84"/>
      <c r="Y174" s="90" t="s">
        <v>1036</v>
      </c>
      <c r="Z174" s="84"/>
      <c r="AA174" s="84" t="b">
        <v>0</v>
      </c>
      <c r="AB174" s="84">
        <v>0</v>
      </c>
      <c r="AC174" s="90" t="s">
        <v>1065</v>
      </c>
      <c r="AD174" s="84" t="b">
        <v>0</v>
      </c>
      <c r="AE174" s="84" t="s">
        <v>1076</v>
      </c>
      <c r="AF174" s="84"/>
      <c r="AG174" s="90" t="s">
        <v>1065</v>
      </c>
      <c r="AH174" s="84" t="b">
        <v>0</v>
      </c>
      <c r="AI174" s="84">
        <v>0</v>
      </c>
      <c r="AJ174" s="90" t="s">
        <v>1065</v>
      </c>
      <c r="AK174" s="84" t="s">
        <v>633</v>
      </c>
      <c r="AL174" s="84" t="b">
        <v>0</v>
      </c>
      <c r="AM174" s="90" t="s">
        <v>1036</v>
      </c>
      <c r="AN174" s="84">
        <v>0</v>
      </c>
      <c r="AO174" s="84">
        <v>0</v>
      </c>
      <c r="AP174" s="84"/>
      <c r="AQ174" s="84"/>
      <c r="AR174" s="84"/>
      <c r="AS174" s="84"/>
      <c r="AT174" s="84"/>
      <c r="AU174" s="84"/>
      <c r="AV174" s="84"/>
      <c r="AW174" s="84"/>
      <c r="AX174" s="83">
        <v>3</v>
      </c>
    </row>
    <row r="175" spans="1:50" x14ac:dyDescent="0.25">
      <c r="A175" s="69" t="s">
        <v>354</v>
      </c>
      <c r="B175" s="69" t="s">
        <v>354</v>
      </c>
      <c r="C175" s="70"/>
      <c r="D175" s="71"/>
      <c r="E175" s="72"/>
      <c r="F175" s="73"/>
      <c r="G175" s="70"/>
      <c r="H175" s="74"/>
      <c r="I175" s="75"/>
      <c r="J175" s="75"/>
      <c r="K175" s="36"/>
      <c r="L175" s="82"/>
      <c r="M175" s="82"/>
      <c r="N175" s="77"/>
      <c r="O175" s="84" t="s">
        <v>179</v>
      </c>
      <c r="P175" s="86">
        <v>42756.651342592595</v>
      </c>
      <c r="Q175" s="84" t="s">
        <v>507</v>
      </c>
      <c r="R175" s="87" t="s">
        <v>593</v>
      </c>
      <c r="S175" s="84" t="s">
        <v>633</v>
      </c>
      <c r="T175" s="84" t="s">
        <v>645</v>
      </c>
      <c r="U175" s="86">
        <v>42756.651342592595</v>
      </c>
      <c r="V175" s="87" t="s">
        <v>849</v>
      </c>
      <c r="W175" s="84"/>
      <c r="X175" s="84"/>
      <c r="Y175" s="90" t="s">
        <v>1037</v>
      </c>
      <c r="Z175" s="84"/>
      <c r="AA175" s="84" t="b">
        <v>0</v>
      </c>
      <c r="AB175" s="84">
        <v>0</v>
      </c>
      <c r="AC175" s="90" t="s">
        <v>1065</v>
      </c>
      <c r="AD175" s="84" t="b">
        <v>0</v>
      </c>
      <c r="AE175" s="84" t="s">
        <v>1076</v>
      </c>
      <c r="AF175" s="84"/>
      <c r="AG175" s="90" t="s">
        <v>1065</v>
      </c>
      <c r="AH175" s="84" t="b">
        <v>0</v>
      </c>
      <c r="AI175" s="84">
        <v>0</v>
      </c>
      <c r="AJ175" s="90" t="s">
        <v>1065</v>
      </c>
      <c r="AK175" s="84" t="s">
        <v>633</v>
      </c>
      <c r="AL175" s="84" t="b">
        <v>0</v>
      </c>
      <c r="AM175" s="90" t="s">
        <v>1037</v>
      </c>
      <c r="AN175" s="84">
        <v>0</v>
      </c>
      <c r="AO175" s="84">
        <v>0</v>
      </c>
      <c r="AP175" s="84"/>
      <c r="AQ175" s="84"/>
      <c r="AR175" s="84"/>
      <c r="AS175" s="84"/>
      <c r="AT175" s="84"/>
      <c r="AU175" s="84"/>
      <c r="AV175" s="84"/>
      <c r="AW175" s="84"/>
      <c r="AX175" s="83">
        <v>3</v>
      </c>
    </row>
    <row r="176" spans="1:50" x14ac:dyDescent="0.25">
      <c r="A176" s="69" t="s">
        <v>354</v>
      </c>
      <c r="B176" s="69" t="s">
        <v>354</v>
      </c>
      <c r="C176" s="70"/>
      <c r="D176" s="71"/>
      <c r="E176" s="72"/>
      <c r="F176" s="73"/>
      <c r="G176" s="70"/>
      <c r="H176" s="74"/>
      <c r="I176" s="75"/>
      <c r="J176" s="75"/>
      <c r="K176" s="36"/>
      <c r="L176" s="82"/>
      <c r="M176" s="82"/>
      <c r="N176" s="77"/>
      <c r="O176" s="84" t="s">
        <v>179</v>
      </c>
      <c r="P176" s="86">
        <v>42756.842106481483</v>
      </c>
      <c r="Q176" s="84" t="s">
        <v>508</v>
      </c>
      <c r="R176" s="87" t="s">
        <v>594</v>
      </c>
      <c r="S176" s="84" t="s">
        <v>633</v>
      </c>
      <c r="T176" s="84" t="s">
        <v>645</v>
      </c>
      <c r="U176" s="86">
        <v>42756.842106481483</v>
      </c>
      <c r="V176" s="87" t="s">
        <v>850</v>
      </c>
      <c r="W176" s="84"/>
      <c r="X176" s="84"/>
      <c r="Y176" s="90" t="s">
        <v>1038</v>
      </c>
      <c r="Z176" s="84"/>
      <c r="AA176" s="84" t="b">
        <v>0</v>
      </c>
      <c r="AB176" s="84">
        <v>0</v>
      </c>
      <c r="AC176" s="90" t="s">
        <v>1065</v>
      </c>
      <c r="AD176" s="84" t="b">
        <v>0</v>
      </c>
      <c r="AE176" s="84" t="s">
        <v>1076</v>
      </c>
      <c r="AF176" s="84"/>
      <c r="AG176" s="90" t="s">
        <v>1065</v>
      </c>
      <c r="AH176" s="84" t="b">
        <v>0</v>
      </c>
      <c r="AI176" s="84">
        <v>0</v>
      </c>
      <c r="AJ176" s="90" t="s">
        <v>1065</v>
      </c>
      <c r="AK176" s="84" t="s">
        <v>633</v>
      </c>
      <c r="AL176" s="84" t="b">
        <v>0</v>
      </c>
      <c r="AM176" s="90" t="s">
        <v>1038</v>
      </c>
      <c r="AN176" s="84">
        <v>0</v>
      </c>
      <c r="AO176" s="84">
        <v>0</v>
      </c>
      <c r="AP176" s="84"/>
      <c r="AQ176" s="84"/>
      <c r="AR176" s="84"/>
      <c r="AS176" s="84"/>
      <c r="AT176" s="84"/>
      <c r="AU176" s="84"/>
      <c r="AV176" s="84"/>
      <c r="AW176" s="84"/>
      <c r="AX176" s="83">
        <v>3</v>
      </c>
    </row>
    <row r="177" spans="1:50" x14ac:dyDescent="0.25">
      <c r="A177" s="69" t="s">
        <v>354</v>
      </c>
      <c r="B177" s="69" t="s">
        <v>354</v>
      </c>
      <c r="C177" s="70"/>
      <c r="D177" s="71"/>
      <c r="E177" s="72"/>
      <c r="F177" s="73"/>
      <c r="G177" s="70"/>
      <c r="H177" s="74"/>
      <c r="I177" s="75"/>
      <c r="J177" s="75"/>
      <c r="K177" s="36"/>
      <c r="L177" s="82"/>
      <c r="M177" s="82"/>
      <c r="N177" s="77"/>
      <c r="O177" s="84" t="s">
        <v>179</v>
      </c>
      <c r="P177" s="86">
        <v>42757.664826388886</v>
      </c>
      <c r="Q177" s="84" t="s">
        <v>509</v>
      </c>
      <c r="R177" s="87" t="s">
        <v>595</v>
      </c>
      <c r="S177" s="84" t="s">
        <v>633</v>
      </c>
      <c r="T177" s="84" t="s">
        <v>645</v>
      </c>
      <c r="U177" s="86">
        <v>42757.664826388886</v>
      </c>
      <c r="V177" s="87" t="s">
        <v>851</v>
      </c>
      <c r="W177" s="84"/>
      <c r="X177" s="84"/>
      <c r="Y177" s="90" t="s">
        <v>1039</v>
      </c>
      <c r="Z177" s="84"/>
      <c r="AA177" s="84" t="b">
        <v>0</v>
      </c>
      <c r="AB177" s="84">
        <v>0</v>
      </c>
      <c r="AC177" s="90" t="s">
        <v>1065</v>
      </c>
      <c r="AD177" s="84" t="b">
        <v>0</v>
      </c>
      <c r="AE177" s="84" t="s">
        <v>1076</v>
      </c>
      <c r="AF177" s="84"/>
      <c r="AG177" s="90" t="s">
        <v>1065</v>
      </c>
      <c r="AH177" s="84" t="b">
        <v>0</v>
      </c>
      <c r="AI177" s="84">
        <v>0</v>
      </c>
      <c r="AJ177" s="90" t="s">
        <v>1065</v>
      </c>
      <c r="AK177" s="84" t="s">
        <v>633</v>
      </c>
      <c r="AL177" s="84" t="b">
        <v>0</v>
      </c>
      <c r="AM177" s="90" t="s">
        <v>1039</v>
      </c>
      <c r="AN177" s="84">
        <v>0</v>
      </c>
      <c r="AO177" s="84">
        <v>0</v>
      </c>
      <c r="AP177" s="84"/>
      <c r="AQ177" s="84"/>
      <c r="AR177" s="84"/>
      <c r="AS177" s="84"/>
      <c r="AT177" s="84"/>
      <c r="AU177" s="84"/>
      <c r="AV177" s="84"/>
      <c r="AW177" s="84"/>
      <c r="AX177" s="83">
        <v>3</v>
      </c>
    </row>
    <row r="178" spans="1:50" x14ac:dyDescent="0.25">
      <c r="A178" s="69" t="s">
        <v>354</v>
      </c>
      <c r="B178" s="69" t="s">
        <v>354</v>
      </c>
      <c r="C178" s="70"/>
      <c r="D178" s="71"/>
      <c r="E178" s="72"/>
      <c r="F178" s="73"/>
      <c r="G178" s="70"/>
      <c r="H178" s="74"/>
      <c r="I178" s="75"/>
      <c r="J178" s="75"/>
      <c r="K178" s="36"/>
      <c r="L178" s="82"/>
      <c r="M178" s="82"/>
      <c r="N178" s="77"/>
      <c r="O178" s="84" t="s">
        <v>179</v>
      </c>
      <c r="P178" s="86">
        <v>42757.923726851855</v>
      </c>
      <c r="Q178" s="84" t="s">
        <v>510</v>
      </c>
      <c r="R178" s="87" t="s">
        <v>596</v>
      </c>
      <c r="S178" s="84" t="s">
        <v>633</v>
      </c>
      <c r="T178" s="84" t="s">
        <v>645</v>
      </c>
      <c r="U178" s="86">
        <v>42757.923726851855</v>
      </c>
      <c r="V178" s="87" t="s">
        <v>852</v>
      </c>
      <c r="W178" s="84"/>
      <c r="X178" s="84"/>
      <c r="Y178" s="90" t="s">
        <v>1040</v>
      </c>
      <c r="Z178" s="84"/>
      <c r="AA178" s="84" t="b">
        <v>0</v>
      </c>
      <c r="AB178" s="84">
        <v>0</v>
      </c>
      <c r="AC178" s="90" t="s">
        <v>1065</v>
      </c>
      <c r="AD178" s="84" t="b">
        <v>0</v>
      </c>
      <c r="AE178" s="84" t="s">
        <v>1076</v>
      </c>
      <c r="AF178" s="84"/>
      <c r="AG178" s="90" t="s">
        <v>1065</v>
      </c>
      <c r="AH178" s="84" t="b">
        <v>0</v>
      </c>
      <c r="AI178" s="84">
        <v>0</v>
      </c>
      <c r="AJ178" s="90" t="s">
        <v>1065</v>
      </c>
      <c r="AK178" s="84" t="s">
        <v>633</v>
      </c>
      <c r="AL178" s="84" t="b">
        <v>0</v>
      </c>
      <c r="AM178" s="90" t="s">
        <v>1040</v>
      </c>
      <c r="AN178" s="84">
        <v>0</v>
      </c>
      <c r="AO178" s="84">
        <v>0</v>
      </c>
      <c r="AP178" s="84"/>
      <c r="AQ178" s="84"/>
      <c r="AR178" s="84"/>
      <c r="AS178" s="84"/>
      <c r="AT178" s="84"/>
      <c r="AU178" s="84"/>
      <c r="AV178" s="84"/>
      <c r="AW178" s="84"/>
      <c r="AX178" s="83">
        <v>3</v>
      </c>
    </row>
    <row r="179" spans="1:50" x14ac:dyDescent="0.25">
      <c r="A179" s="69" t="s">
        <v>354</v>
      </c>
      <c r="B179" s="69" t="s">
        <v>354</v>
      </c>
      <c r="C179" s="70"/>
      <c r="D179" s="71"/>
      <c r="E179" s="72"/>
      <c r="F179" s="73"/>
      <c r="G179" s="70"/>
      <c r="H179" s="74"/>
      <c r="I179" s="75"/>
      <c r="J179" s="75"/>
      <c r="K179" s="36"/>
      <c r="L179" s="82"/>
      <c r="M179" s="82"/>
      <c r="N179" s="77"/>
      <c r="O179" s="84" t="s">
        <v>179</v>
      </c>
      <c r="P179" s="86">
        <v>42758.004293981481</v>
      </c>
      <c r="Q179" s="84" t="s">
        <v>511</v>
      </c>
      <c r="R179" s="87" t="s">
        <v>597</v>
      </c>
      <c r="S179" s="84" t="s">
        <v>633</v>
      </c>
      <c r="T179" s="84" t="s">
        <v>645</v>
      </c>
      <c r="U179" s="86">
        <v>42758.004293981481</v>
      </c>
      <c r="V179" s="87" t="s">
        <v>853</v>
      </c>
      <c r="W179" s="84"/>
      <c r="X179" s="84"/>
      <c r="Y179" s="90" t="s">
        <v>1041</v>
      </c>
      <c r="Z179" s="84"/>
      <c r="AA179" s="84" t="b">
        <v>0</v>
      </c>
      <c r="AB179" s="84">
        <v>0</v>
      </c>
      <c r="AC179" s="90" t="s">
        <v>1065</v>
      </c>
      <c r="AD179" s="84" t="b">
        <v>0</v>
      </c>
      <c r="AE179" s="84" t="s">
        <v>1076</v>
      </c>
      <c r="AF179" s="84"/>
      <c r="AG179" s="90" t="s">
        <v>1065</v>
      </c>
      <c r="AH179" s="84" t="b">
        <v>0</v>
      </c>
      <c r="AI179" s="84">
        <v>0</v>
      </c>
      <c r="AJ179" s="90" t="s">
        <v>1065</v>
      </c>
      <c r="AK179" s="84" t="s">
        <v>633</v>
      </c>
      <c r="AL179" s="84" t="b">
        <v>0</v>
      </c>
      <c r="AM179" s="90" t="s">
        <v>1041</v>
      </c>
      <c r="AN179" s="84">
        <v>0</v>
      </c>
      <c r="AO179" s="84">
        <v>0</v>
      </c>
      <c r="AP179" s="84"/>
      <c r="AQ179" s="84"/>
      <c r="AR179" s="84"/>
      <c r="AS179" s="84"/>
      <c r="AT179" s="84"/>
      <c r="AU179" s="84"/>
      <c r="AV179" s="84"/>
      <c r="AW179" s="84"/>
      <c r="AX179" s="83">
        <v>3</v>
      </c>
    </row>
    <row r="180" spans="1:50" x14ac:dyDescent="0.25">
      <c r="A180" s="69" t="s">
        <v>354</v>
      </c>
      <c r="B180" s="69" t="s">
        <v>354</v>
      </c>
      <c r="C180" s="70"/>
      <c r="D180" s="71"/>
      <c r="E180" s="72"/>
      <c r="F180" s="73"/>
      <c r="G180" s="70"/>
      <c r="H180" s="74"/>
      <c r="I180" s="75"/>
      <c r="J180" s="75"/>
      <c r="K180" s="36"/>
      <c r="L180" s="82"/>
      <c r="M180" s="82"/>
      <c r="N180" s="77"/>
      <c r="O180" s="84" t="s">
        <v>179</v>
      </c>
      <c r="P180" s="86">
        <v>42758.656840277778</v>
      </c>
      <c r="Q180" s="84" t="s">
        <v>512</v>
      </c>
      <c r="R180" s="87" t="s">
        <v>598</v>
      </c>
      <c r="S180" s="84" t="s">
        <v>633</v>
      </c>
      <c r="T180" s="84" t="s">
        <v>645</v>
      </c>
      <c r="U180" s="86">
        <v>42758.656840277778</v>
      </c>
      <c r="V180" s="87" t="s">
        <v>854</v>
      </c>
      <c r="W180" s="84"/>
      <c r="X180" s="84"/>
      <c r="Y180" s="90" t="s">
        <v>1042</v>
      </c>
      <c r="Z180" s="84"/>
      <c r="AA180" s="84" t="b">
        <v>0</v>
      </c>
      <c r="AB180" s="84">
        <v>0</v>
      </c>
      <c r="AC180" s="90" t="s">
        <v>1065</v>
      </c>
      <c r="AD180" s="84" t="b">
        <v>0</v>
      </c>
      <c r="AE180" s="84" t="s">
        <v>1076</v>
      </c>
      <c r="AF180" s="84"/>
      <c r="AG180" s="90" t="s">
        <v>1065</v>
      </c>
      <c r="AH180" s="84" t="b">
        <v>0</v>
      </c>
      <c r="AI180" s="84">
        <v>0</v>
      </c>
      <c r="AJ180" s="90" t="s">
        <v>1065</v>
      </c>
      <c r="AK180" s="84" t="s">
        <v>633</v>
      </c>
      <c r="AL180" s="84" t="b">
        <v>0</v>
      </c>
      <c r="AM180" s="90" t="s">
        <v>1042</v>
      </c>
      <c r="AN180" s="84">
        <v>0</v>
      </c>
      <c r="AO180" s="84">
        <v>0</v>
      </c>
      <c r="AP180" s="84"/>
      <c r="AQ180" s="84"/>
      <c r="AR180" s="84"/>
      <c r="AS180" s="84"/>
      <c r="AT180" s="84"/>
      <c r="AU180" s="84"/>
      <c r="AV180" s="84"/>
      <c r="AW180" s="84"/>
      <c r="AX180" s="83">
        <v>3</v>
      </c>
    </row>
    <row r="181" spans="1:50" x14ac:dyDescent="0.25">
      <c r="A181" s="69" t="s">
        <v>354</v>
      </c>
      <c r="B181" s="69" t="s">
        <v>354</v>
      </c>
      <c r="C181" s="70"/>
      <c r="D181" s="71"/>
      <c r="E181" s="72"/>
      <c r="F181" s="73"/>
      <c r="G181" s="70"/>
      <c r="H181" s="74"/>
      <c r="I181" s="75"/>
      <c r="J181" s="75"/>
      <c r="K181" s="36"/>
      <c r="L181" s="82"/>
      <c r="M181" s="82"/>
      <c r="N181" s="77"/>
      <c r="O181" s="84" t="s">
        <v>179</v>
      </c>
      <c r="P181" s="86">
        <v>42759.025763888887</v>
      </c>
      <c r="Q181" s="84" t="s">
        <v>513</v>
      </c>
      <c r="R181" s="87" t="s">
        <v>599</v>
      </c>
      <c r="S181" s="84" t="s">
        <v>611</v>
      </c>
      <c r="T181" s="84" t="s">
        <v>645</v>
      </c>
      <c r="U181" s="86">
        <v>42759.025763888887</v>
      </c>
      <c r="V181" s="87" t="s">
        <v>855</v>
      </c>
      <c r="W181" s="84"/>
      <c r="X181" s="84"/>
      <c r="Y181" s="90" t="s">
        <v>1043</v>
      </c>
      <c r="Z181" s="84"/>
      <c r="AA181" s="84" t="b">
        <v>0</v>
      </c>
      <c r="AB181" s="84">
        <v>0</v>
      </c>
      <c r="AC181" s="90" t="s">
        <v>1065</v>
      </c>
      <c r="AD181" s="84" t="b">
        <v>0</v>
      </c>
      <c r="AE181" s="84" t="s">
        <v>1076</v>
      </c>
      <c r="AF181" s="84"/>
      <c r="AG181" s="90" t="s">
        <v>1065</v>
      </c>
      <c r="AH181" s="84" t="b">
        <v>0</v>
      </c>
      <c r="AI181" s="84">
        <v>0</v>
      </c>
      <c r="AJ181" s="90" t="s">
        <v>1065</v>
      </c>
      <c r="AK181" s="84" t="s">
        <v>633</v>
      </c>
      <c r="AL181" s="84" t="b">
        <v>0</v>
      </c>
      <c r="AM181" s="90" t="s">
        <v>1043</v>
      </c>
      <c r="AN181" s="84">
        <v>0</v>
      </c>
      <c r="AO181" s="84">
        <v>0</v>
      </c>
      <c r="AP181" s="84"/>
      <c r="AQ181" s="84"/>
      <c r="AR181" s="84"/>
      <c r="AS181" s="84"/>
      <c r="AT181" s="84"/>
      <c r="AU181" s="84"/>
      <c r="AV181" s="84"/>
      <c r="AW181" s="84"/>
      <c r="AX181" s="83">
        <v>3</v>
      </c>
    </row>
    <row r="182" spans="1:50" x14ac:dyDescent="0.25">
      <c r="A182" s="69" t="s">
        <v>354</v>
      </c>
      <c r="B182" s="69" t="s">
        <v>354</v>
      </c>
      <c r="C182" s="70"/>
      <c r="D182" s="71"/>
      <c r="E182" s="72"/>
      <c r="F182" s="73"/>
      <c r="G182" s="70"/>
      <c r="H182" s="74"/>
      <c r="I182" s="75"/>
      <c r="J182" s="75"/>
      <c r="K182" s="36"/>
      <c r="L182" s="82"/>
      <c r="M182" s="82"/>
      <c r="N182" s="77"/>
      <c r="O182" s="84" t="s">
        <v>179</v>
      </c>
      <c r="P182" s="86">
        <v>42759.279282407406</v>
      </c>
      <c r="Q182" s="84" t="s">
        <v>514</v>
      </c>
      <c r="R182" s="87" t="s">
        <v>600</v>
      </c>
      <c r="S182" s="84" t="s">
        <v>633</v>
      </c>
      <c r="T182" s="84" t="s">
        <v>645</v>
      </c>
      <c r="U182" s="86">
        <v>42759.279282407406</v>
      </c>
      <c r="V182" s="87" t="s">
        <v>856</v>
      </c>
      <c r="W182" s="84"/>
      <c r="X182" s="84"/>
      <c r="Y182" s="90" t="s">
        <v>1044</v>
      </c>
      <c r="Z182" s="84"/>
      <c r="AA182" s="84" t="b">
        <v>0</v>
      </c>
      <c r="AB182" s="84">
        <v>0</v>
      </c>
      <c r="AC182" s="90" t="s">
        <v>1065</v>
      </c>
      <c r="AD182" s="84" t="b">
        <v>0</v>
      </c>
      <c r="AE182" s="84" t="s">
        <v>1076</v>
      </c>
      <c r="AF182" s="84"/>
      <c r="AG182" s="90" t="s">
        <v>1065</v>
      </c>
      <c r="AH182" s="84" t="b">
        <v>0</v>
      </c>
      <c r="AI182" s="84">
        <v>0</v>
      </c>
      <c r="AJ182" s="90" t="s">
        <v>1065</v>
      </c>
      <c r="AK182" s="84" t="s">
        <v>633</v>
      </c>
      <c r="AL182" s="84" t="b">
        <v>0</v>
      </c>
      <c r="AM182" s="90" t="s">
        <v>1044</v>
      </c>
      <c r="AN182" s="84">
        <v>0</v>
      </c>
      <c r="AO182" s="84">
        <v>0</v>
      </c>
      <c r="AP182" s="84"/>
      <c r="AQ182" s="84"/>
      <c r="AR182" s="84"/>
      <c r="AS182" s="84"/>
      <c r="AT182" s="84"/>
      <c r="AU182" s="84"/>
      <c r="AV182" s="84"/>
      <c r="AW182" s="84"/>
      <c r="AX182" s="83">
        <v>3</v>
      </c>
    </row>
    <row r="183" spans="1:50" x14ac:dyDescent="0.25">
      <c r="A183" s="69" t="s">
        <v>355</v>
      </c>
      <c r="B183" s="69" t="s">
        <v>355</v>
      </c>
      <c r="C183" s="70"/>
      <c r="D183" s="71"/>
      <c r="E183" s="72"/>
      <c r="F183" s="73"/>
      <c r="G183" s="70"/>
      <c r="H183" s="74"/>
      <c r="I183" s="75"/>
      <c r="J183" s="75"/>
      <c r="K183" s="36"/>
      <c r="L183" s="82"/>
      <c r="M183" s="82"/>
      <c r="N183" s="77"/>
      <c r="O183" s="84" t="s">
        <v>179</v>
      </c>
      <c r="P183" s="86">
        <v>42759.357592592591</v>
      </c>
      <c r="Q183" s="84" t="s">
        <v>515</v>
      </c>
      <c r="R183" s="87" t="s">
        <v>601</v>
      </c>
      <c r="S183" s="84" t="s">
        <v>635</v>
      </c>
      <c r="T183" s="84" t="s">
        <v>677</v>
      </c>
      <c r="U183" s="86">
        <v>42759.357592592591</v>
      </c>
      <c r="V183" s="87" t="s">
        <v>857</v>
      </c>
      <c r="W183" s="84"/>
      <c r="X183" s="84"/>
      <c r="Y183" s="90" t="s">
        <v>1045</v>
      </c>
      <c r="Z183" s="84"/>
      <c r="AA183" s="84" t="b">
        <v>0</v>
      </c>
      <c r="AB183" s="84">
        <v>1</v>
      </c>
      <c r="AC183" s="90" t="s">
        <v>1065</v>
      </c>
      <c r="AD183" s="84" t="b">
        <v>0</v>
      </c>
      <c r="AE183" s="84" t="s">
        <v>1077</v>
      </c>
      <c r="AF183" s="84"/>
      <c r="AG183" s="90" t="s">
        <v>1065</v>
      </c>
      <c r="AH183" s="84" t="b">
        <v>0</v>
      </c>
      <c r="AI183" s="84">
        <v>0</v>
      </c>
      <c r="AJ183" s="90" t="s">
        <v>1065</v>
      </c>
      <c r="AK183" s="84" t="s">
        <v>1089</v>
      </c>
      <c r="AL183" s="84" t="b">
        <v>0</v>
      </c>
      <c r="AM183" s="90" t="s">
        <v>1045</v>
      </c>
      <c r="AN183" s="84">
        <v>0</v>
      </c>
      <c r="AO183" s="84">
        <v>0</v>
      </c>
      <c r="AP183" s="84"/>
      <c r="AQ183" s="84"/>
      <c r="AR183" s="84"/>
      <c r="AS183" s="84"/>
      <c r="AT183" s="84"/>
      <c r="AU183" s="84"/>
      <c r="AV183" s="84"/>
      <c r="AW183" s="84"/>
      <c r="AX183" s="83">
        <v>1</v>
      </c>
    </row>
    <row r="184" spans="1:50" x14ac:dyDescent="0.25">
      <c r="A184" s="69" t="s">
        <v>356</v>
      </c>
      <c r="B184" s="69" t="s">
        <v>356</v>
      </c>
      <c r="C184" s="70"/>
      <c r="D184" s="71"/>
      <c r="E184" s="72"/>
      <c r="F184" s="73"/>
      <c r="G184" s="70"/>
      <c r="H184" s="74"/>
      <c r="I184" s="75"/>
      <c r="J184" s="75"/>
      <c r="K184" s="36"/>
      <c r="L184" s="82"/>
      <c r="M184" s="82"/>
      <c r="N184" s="77"/>
      <c r="O184" s="84" t="s">
        <v>179</v>
      </c>
      <c r="P184" s="86">
        <v>42759.385520833333</v>
      </c>
      <c r="Q184" s="84" t="s">
        <v>516</v>
      </c>
      <c r="R184" s="87" t="s">
        <v>602</v>
      </c>
      <c r="S184" s="84" t="s">
        <v>636</v>
      </c>
      <c r="T184" s="84" t="s">
        <v>678</v>
      </c>
      <c r="U184" s="86">
        <v>42759.385520833333</v>
      </c>
      <c r="V184" s="87" t="s">
        <v>858</v>
      </c>
      <c r="W184" s="84"/>
      <c r="X184" s="84"/>
      <c r="Y184" s="90" t="s">
        <v>1046</v>
      </c>
      <c r="Z184" s="84"/>
      <c r="AA184" s="84" t="b">
        <v>0</v>
      </c>
      <c r="AB184" s="84">
        <v>0</v>
      </c>
      <c r="AC184" s="90" t="s">
        <v>1065</v>
      </c>
      <c r="AD184" s="84" t="b">
        <v>0</v>
      </c>
      <c r="AE184" s="84" t="s">
        <v>1076</v>
      </c>
      <c r="AF184" s="84"/>
      <c r="AG184" s="90" t="s">
        <v>1065</v>
      </c>
      <c r="AH184" s="84" t="b">
        <v>0</v>
      </c>
      <c r="AI184" s="84">
        <v>0</v>
      </c>
      <c r="AJ184" s="90" t="s">
        <v>1065</v>
      </c>
      <c r="AK184" s="84" t="s">
        <v>1095</v>
      </c>
      <c r="AL184" s="84" t="b">
        <v>0</v>
      </c>
      <c r="AM184" s="90" t="s">
        <v>1046</v>
      </c>
      <c r="AN184" s="84">
        <v>0</v>
      </c>
      <c r="AO184" s="84">
        <v>0</v>
      </c>
      <c r="AP184" s="84"/>
      <c r="AQ184" s="84"/>
      <c r="AR184" s="84"/>
      <c r="AS184" s="84"/>
      <c r="AT184" s="84"/>
      <c r="AU184" s="84"/>
      <c r="AV184" s="84"/>
      <c r="AW184" s="84"/>
      <c r="AX184" s="83">
        <v>3</v>
      </c>
    </row>
    <row r="185" spans="1:50" x14ac:dyDescent="0.25">
      <c r="A185" s="69" t="s">
        <v>357</v>
      </c>
      <c r="B185" s="69" t="s">
        <v>357</v>
      </c>
      <c r="C185" s="70"/>
      <c r="D185" s="71"/>
      <c r="E185" s="72"/>
      <c r="F185" s="73"/>
      <c r="G185" s="70"/>
      <c r="H185" s="74"/>
      <c r="I185" s="75"/>
      <c r="J185" s="75"/>
      <c r="K185" s="36"/>
      <c r="L185" s="82"/>
      <c r="M185" s="82"/>
      <c r="N185" s="77"/>
      <c r="O185" s="84" t="s">
        <v>179</v>
      </c>
      <c r="P185" s="86">
        <v>42759.386620370373</v>
      </c>
      <c r="Q185" s="84" t="s">
        <v>517</v>
      </c>
      <c r="R185" s="87" t="s">
        <v>603</v>
      </c>
      <c r="S185" s="84" t="s">
        <v>637</v>
      </c>
      <c r="T185" s="84" t="s">
        <v>668</v>
      </c>
      <c r="U185" s="86">
        <v>42759.386620370373</v>
      </c>
      <c r="V185" s="87" t="s">
        <v>859</v>
      </c>
      <c r="W185" s="84"/>
      <c r="X185" s="84"/>
      <c r="Y185" s="90" t="s">
        <v>1047</v>
      </c>
      <c r="Z185" s="84"/>
      <c r="AA185" s="84" t="b">
        <v>0</v>
      </c>
      <c r="AB185" s="84">
        <v>0</v>
      </c>
      <c r="AC185" s="90" t="s">
        <v>1065</v>
      </c>
      <c r="AD185" s="84" t="b">
        <v>0</v>
      </c>
      <c r="AE185" s="84" t="s">
        <v>1076</v>
      </c>
      <c r="AF185" s="84"/>
      <c r="AG185" s="90" t="s">
        <v>1065</v>
      </c>
      <c r="AH185" s="84" t="b">
        <v>0</v>
      </c>
      <c r="AI185" s="84">
        <v>1</v>
      </c>
      <c r="AJ185" s="90" t="s">
        <v>1065</v>
      </c>
      <c r="AK185" s="84" t="s">
        <v>1089</v>
      </c>
      <c r="AL185" s="84" t="b">
        <v>0</v>
      </c>
      <c r="AM185" s="90" t="s">
        <v>1047</v>
      </c>
      <c r="AN185" s="84">
        <v>0</v>
      </c>
      <c r="AO185" s="84">
        <v>0</v>
      </c>
      <c r="AP185" s="84"/>
      <c r="AQ185" s="84"/>
      <c r="AR185" s="84"/>
      <c r="AS185" s="84"/>
      <c r="AT185" s="84"/>
      <c r="AU185" s="84"/>
      <c r="AV185" s="84"/>
      <c r="AW185" s="84"/>
      <c r="AX185" s="83">
        <v>3</v>
      </c>
    </row>
    <row r="186" spans="1:50" x14ac:dyDescent="0.25">
      <c r="A186" s="69" t="s">
        <v>358</v>
      </c>
      <c r="B186" s="69" t="s">
        <v>357</v>
      </c>
      <c r="C186" s="70"/>
      <c r="D186" s="71"/>
      <c r="E186" s="72"/>
      <c r="F186" s="73"/>
      <c r="G186" s="70"/>
      <c r="H186" s="74"/>
      <c r="I186" s="75"/>
      <c r="J186" s="75"/>
      <c r="K186" s="36"/>
      <c r="L186" s="82"/>
      <c r="M186" s="82"/>
      <c r="N186" s="77"/>
      <c r="O186" s="84" t="s">
        <v>363</v>
      </c>
      <c r="P186" s="86">
        <v>42759.392187500001</v>
      </c>
      <c r="Q186" s="84" t="s">
        <v>518</v>
      </c>
      <c r="R186" s="87" t="s">
        <v>603</v>
      </c>
      <c r="S186" s="84" t="s">
        <v>637</v>
      </c>
      <c r="T186" s="84" t="s">
        <v>668</v>
      </c>
      <c r="U186" s="86">
        <v>42759.392187500001</v>
      </c>
      <c r="V186" s="87" t="s">
        <v>860</v>
      </c>
      <c r="W186" s="84"/>
      <c r="X186" s="84"/>
      <c r="Y186" s="90" t="s">
        <v>1048</v>
      </c>
      <c r="Z186" s="84"/>
      <c r="AA186" s="84" t="b">
        <v>0</v>
      </c>
      <c r="AB186" s="84">
        <v>0</v>
      </c>
      <c r="AC186" s="90" t="s">
        <v>1065</v>
      </c>
      <c r="AD186" s="84" t="b">
        <v>0</v>
      </c>
      <c r="AE186" s="84" t="s">
        <v>1076</v>
      </c>
      <c r="AF186" s="84"/>
      <c r="AG186" s="90" t="s">
        <v>1065</v>
      </c>
      <c r="AH186" s="84" t="b">
        <v>0</v>
      </c>
      <c r="AI186" s="84">
        <v>1</v>
      </c>
      <c r="AJ186" s="90" t="s">
        <v>1047</v>
      </c>
      <c r="AK186" s="84" t="s">
        <v>1089</v>
      </c>
      <c r="AL186" s="84" t="b">
        <v>0</v>
      </c>
      <c r="AM186" s="90" t="s">
        <v>1047</v>
      </c>
      <c r="AN186" s="84">
        <v>0</v>
      </c>
      <c r="AO186" s="84">
        <v>0</v>
      </c>
      <c r="AP186" s="84"/>
      <c r="AQ186" s="84"/>
      <c r="AR186" s="84"/>
      <c r="AS186" s="84"/>
      <c r="AT186" s="84"/>
      <c r="AU186" s="84"/>
      <c r="AV186" s="84"/>
      <c r="AW186" s="84"/>
      <c r="AX186" s="83">
        <v>3</v>
      </c>
    </row>
    <row r="187" spans="1:50" x14ac:dyDescent="0.25">
      <c r="A187" s="69" t="s">
        <v>359</v>
      </c>
      <c r="B187" s="69" t="s">
        <v>359</v>
      </c>
      <c r="C187" s="70"/>
      <c r="D187" s="71"/>
      <c r="E187" s="72"/>
      <c r="F187" s="73"/>
      <c r="G187" s="70"/>
      <c r="H187" s="74"/>
      <c r="I187" s="75"/>
      <c r="J187" s="75"/>
      <c r="K187" s="36"/>
      <c r="L187" s="82"/>
      <c r="M187" s="82"/>
      <c r="N187" s="77"/>
      <c r="O187" s="84" t="s">
        <v>179</v>
      </c>
      <c r="P187" s="86">
        <v>42759.394606481481</v>
      </c>
      <c r="Q187" s="84" t="s">
        <v>519</v>
      </c>
      <c r="R187" s="87" t="s">
        <v>604</v>
      </c>
      <c r="S187" s="84" t="s">
        <v>611</v>
      </c>
      <c r="T187" s="84"/>
      <c r="U187" s="86">
        <v>42759.394606481481</v>
      </c>
      <c r="V187" s="87" t="s">
        <v>861</v>
      </c>
      <c r="W187" s="84"/>
      <c r="X187" s="84"/>
      <c r="Y187" s="90" t="s">
        <v>1049</v>
      </c>
      <c r="Z187" s="84"/>
      <c r="AA187" s="84" t="b">
        <v>0</v>
      </c>
      <c r="AB187" s="84">
        <v>0</v>
      </c>
      <c r="AC187" s="90" t="s">
        <v>1065</v>
      </c>
      <c r="AD187" s="84" t="b">
        <v>0</v>
      </c>
      <c r="AE187" s="84" t="s">
        <v>1076</v>
      </c>
      <c r="AF187" s="84"/>
      <c r="AG187" s="90" t="s">
        <v>1065</v>
      </c>
      <c r="AH187" s="84" t="b">
        <v>0</v>
      </c>
      <c r="AI187" s="84">
        <v>0</v>
      </c>
      <c r="AJ187" s="90" t="s">
        <v>1065</v>
      </c>
      <c r="AK187" s="84" t="s">
        <v>1090</v>
      </c>
      <c r="AL187" s="84" t="b">
        <v>1</v>
      </c>
      <c r="AM187" s="90" t="s">
        <v>1049</v>
      </c>
      <c r="AN187" s="84">
        <v>0</v>
      </c>
      <c r="AO187" s="84">
        <v>0</v>
      </c>
      <c r="AP187" s="84"/>
      <c r="AQ187" s="84"/>
      <c r="AR187" s="84"/>
      <c r="AS187" s="84"/>
      <c r="AT187" s="84"/>
      <c r="AU187" s="84"/>
      <c r="AV187" s="84"/>
      <c r="AW187" s="84"/>
      <c r="AX187" s="83">
        <v>3</v>
      </c>
    </row>
    <row r="188" spans="1:50" x14ac:dyDescent="0.25">
      <c r="A188" s="69" t="s">
        <v>360</v>
      </c>
      <c r="B188" s="69" t="s">
        <v>361</v>
      </c>
      <c r="C188" s="70"/>
      <c r="D188" s="71"/>
      <c r="E188" s="72"/>
      <c r="F188" s="73"/>
      <c r="G188" s="70"/>
      <c r="H188" s="74"/>
      <c r="I188" s="75"/>
      <c r="J188" s="75"/>
      <c r="K188" s="36"/>
      <c r="L188" s="82"/>
      <c r="M188" s="82"/>
      <c r="N188" s="77"/>
      <c r="O188" s="84" t="s">
        <v>363</v>
      </c>
      <c r="P188" s="86">
        <v>42755.753206018519</v>
      </c>
      <c r="Q188" s="84" t="s">
        <v>383</v>
      </c>
      <c r="R188" s="84"/>
      <c r="S188" s="84"/>
      <c r="T188" s="84" t="s">
        <v>648</v>
      </c>
      <c r="U188" s="86">
        <v>42755.753206018519</v>
      </c>
      <c r="V188" s="87" t="s">
        <v>862</v>
      </c>
      <c r="W188" s="84"/>
      <c r="X188" s="84"/>
      <c r="Y188" s="90" t="s">
        <v>1050</v>
      </c>
      <c r="Z188" s="84"/>
      <c r="AA188" s="84" t="b">
        <v>0</v>
      </c>
      <c r="AB188" s="84">
        <v>0</v>
      </c>
      <c r="AC188" s="90" t="s">
        <v>1065</v>
      </c>
      <c r="AD188" s="84" t="b">
        <v>0</v>
      </c>
      <c r="AE188" s="84" t="s">
        <v>1076</v>
      </c>
      <c r="AF188" s="84"/>
      <c r="AG188" s="90" t="s">
        <v>1065</v>
      </c>
      <c r="AH188" s="84" t="b">
        <v>0</v>
      </c>
      <c r="AI188" s="84">
        <v>4</v>
      </c>
      <c r="AJ188" s="90" t="s">
        <v>1052</v>
      </c>
      <c r="AK188" s="84" t="s">
        <v>1090</v>
      </c>
      <c r="AL188" s="84" t="b">
        <v>0</v>
      </c>
      <c r="AM188" s="90" t="s">
        <v>1052</v>
      </c>
      <c r="AN188" s="84">
        <v>0</v>
      </c>
      <c r="AO188" s="84">
        <v>0</v>
      </c>
      <c r="AP188" s="84"/>
      <c r="AQ188" s="84"/>
      <c r="AR188" s="84"/>
      <c r="AS188" s="84"/>
      <c r="AT188" s="84"/>
      <c r="AU188" s="84"/>
      <c r="AV188" s="84"/>
      <c r="AW188" s="84"/>
      <c r="AX188" s="83">
        <v>3</v>
      </c>
    </row>
    <row r="189" spans="1:50" x14ac:dyDescent="0.25">
      <c r="A189" s="69" t="s">
        <v>360</v>
      </c>
      <c r="B189" s="69" t="s">
        <v>360</v>
      </c>
      <c r="C189" s="70"/>
      <c r="D189" s="71"/>
      <c r="E189" s="72"/>
      <c r="F189" s="73"/>
      <c r="G189" s="70"/>
      <c r="H189" s="74"/>
      <c r="I189" s="75"/>
      <c r="J189" s="75"/>
      <c r="K189" s="36"/>
      <c r="L189" s="82"/>
      <c r="M189" s="82"/>
      <c r="N189" s="77"/>
      <c r="O189" s="84" t="s">
        <v>179</v>
      </c>
      <c r="P189" s="86">
        <v>42759.434618055559</v>
      </c>
      <c r="Q189" s="84" t="s">
        <v>520</v>
      </c>
      <c r="R189" s="87" t="s">
        <v>605</v>
      </c>
      <c r="S189" s="84" t="s">
        <v>631</v>
      </c>
      <c r="T189" s="84" t="s">
        <v>667</v>
      </c>
      <c r="U189" s="86">
        <v>42759.434618055559</v>
      </c>
      <c r="V189" s="87" t="s">
        <v>863</v>
      </c>
      <c r="W189" s="84"/>
      <c r="X189" s="84"/>
      <c r="Y189" s="90" t="s">
        <v>1051</v>
      </c>
      <c r="Z189" s="84"/>
      <c r="AA189" s="84" t="b">
        <v>0</v>
      </c>
      <c r="AB189" s="84">
        <v>9</v>
      </c>
      <c r="AC189" s="90" t="s">
        <v>1065</v>
      </c>
      <c r="AD189" s="84" t="b">
        <v>0</v>
      </c>
      <c r="AE189" s="84" t="s">
        <v>1076</v>
      </c>
      <c r="AF189" s="84"/>
      <c r="AG189" s="90" t="s">
        <v>1065</v>
      </c>
      <c r="AH189" s="84" t="b">
        <v>0</v>
      </c>
      <c r="AI189" s="84">
        <v>1</v>
      </c>
      <c r="AJ189" s="90" t="s">
        <v>1065</v>
      </c>
      <c r="AK189" s="84" t="s">
        <v>1090</v>
      </c>
      <c r="AL189" s="84" t="b">
        <v>0</v>
      </c>
      <c r="AM189" s="90" t="s">
        <v>1051</v>
      </c>
      <c r="AN189" s="84">
        <v>0</v>
      </c>
      <c r="AO189" s="84">
        <v>0</v>
      </c>
      <c r="AP189" s="84"/>
      <c r="AQ189" s="84"/>
      <c r="AR189" s="84"/>
      <c r="AS189" s="84"/>
      <c r="AT189" s="84"/>
      <c r="AU189" s="84"/>
      <c r="AV189" s="84"/>
      <c r="AW189" s="84"/>
      <c r="AX189" s="83">
        <v>1</v>
      </c>
    </row>
    <row r="190" spans="1:50" x14ac:dyDescent="0.25">
      <c r="A190" s="69" t="s">
        <v>361</v>
      </c>
      <c r="B190" s="69" t="s">
        <v>360</v>
      </c>
      <c r="C190" s="70"/>
      <c r="D190" s="71"/>
      <c r="E190" s="72"/>
      <c r="F190" s="73"/>
      <c r="G190" s="70"/>
      <c r="H190" s="74"/>
      <c r="I190" s="75"/>
      <c r="J190" s="75"/>
      <c r="K190" s="36"/>
      <c r="L190" s="82"/>
      <c r="M190" s="82"/>
      <c r="N190" s="77"/>
      <c r="O190" s="84" t="s">
        <v>363</v>
      </c>
      <c r="P190" s="86">
        <v>42755.751736111109</v>
      </c>
      <c r="Q190" s="84" t="s">
        <v>521</v>
      </c>
      <c r="R190" s="87" t="s">
        <v>606</v>
      </c>
      <c r="S190" s="84" t="s">
        <v>638</v>
      </c>
      <c r="T190" s="84" t="s">
        <v>648</v>
      </c>
      <c r="U190" s="86">
        <v>42755.751736111109</v>
      </c>
      <c r="V190" s="87" t="s">
        <v>864</v>
      </c>
      <c r="W190" s="84"/>
      <c r="X190" s="84"/>
      <c r="Y190" s="90" t="s">
        <v>1052</v>
      </c>
      <c r="Z190" s="84"/>
      <c r="AA190" s="84" t="b">
        <v>0</v>
      </c>
      <c r="AB190" s="84">
        <v>9</v>
      </c>
      <c r="AC190" s="90" t="s">
        <v>1065</v>
      </c>
      <c r="AD190" s="84" t="b">
        <v>0</v>
      </c>
      <c r="AE190" s="84" t="s">
        <v>1076</v>
      </c>
      <c r="AF190" s="84"/>
      <c r="AG190" s="90" t="s">
        <v>1065</v>
      </c>
      <c r="AH190" s="84" t="b">
        <v>0</v>
      </c>
      <c r="AI190" s="84">
        <v>4</v>
      </c>
      <c r="AJ190" s="90" t="s">
        <v>1065</v>
      </c>
      <c r="AK190" s="84" t="s">
        <v>1090</v>
      </c>
      <c r="AL190" s="84" t="b">
        <v>0</v>
      </c>
      <c r="AM190" s="90" t="s">
        <v>1052</v>
      </c>
      <c r="AN190" s="84">
        <v>0</v>
      </c>
      <c r="AO190" s="84">
        <v>0</v>
      </c>
      <c r="AP190" s="84"/>
      <c r="AQ190" s="84"/>
      <c r="AR190" s="84"/>
      <c r="AS190" s="84"/>
      <c r="AT190" s="84"/>
      <c r="AU190" s="84"/>
      <c r="AV190" s="84"/>
      <c r="AW190" s="84"/>
      <c r="AX190" s="83">
        <v>3</v>
      </c>
    </row>
    <row r="191" spans="1:50" x14ac:dyDescent="0.25">
      <c r="A191" s="69" t="s">
        <v>361</v>
      </c>
      <c r="B191" s="69" t="s">
        <v>360</v>
      </c>
      <c r="C191" s="70"/>
      <c r="D191" s="71"/>
      <c r="E191" s="72"/>
      <c r="F191" s="73"/>
      <c r="G191" s="70"/>
      <c r="H191" s="74"/>
      <c r="I191" s="75"/>
      <c r="J191" s="75"/>
      <c r="K191" s="36"/>
      <c r="L191" s="82"/>
      <c r="M191" s="82"/>
      <c r="N191" s="77"/>
      <c r="O191" s="84" t="s">
        <v>363</v>
      </c>
      <c r="P191" s="86">
        <v>42759.435601851852</v>
      </c>
      <c r="Q191" s="84" t="s">
        <v>522</v>
      </c>
      <c r="R191" s="84"/>
      <c r="S191" s="84"/>
      <c r="T191" s="84" t="s">
        <v>667</v>
      </c>
      <c r="U191" s="86">
        <v>42759.435601851852</v>
      </c>
      <c r="V191" s="87" t="s">
        <v>865</v>
      </c>
      <c r="W191" s="84"/>
      <c r="X191" s="84"/>
      <c r="Y191" s="90" t="s">
        <v>1053</v>
      </c>
      <c r="Z191" s="84"/>
      <c r="AA191" s="84" t="b">
        <v>0</v>
      </c>
      <c r="AB191" s="84">
        <v>0</v>
      </c>
      <c r="AC191" s="90" t="s">
        <v>1065</v>
      </c>
      <c r="AD191" s="84" t="b">
        <v>0</v>
      </c>
      <c r="AE191" s="84" t="s">
        <v>1076</v>
      </c>
      <c r="AF191" s="84"/>
      <c r="AG191" s="90" t="s">
        <v>1065</v>
      </c>
      <c r="AH191" s="84" t="b">
        <v>0</v>
      </c>
      <c r="AI191" s="84">
        <v>1</v>
      </c>
      <c r="AJ191" s="90" t="s">
        <v>1051</v>
      </c>
      <c r="AK191" s="84" t="s">
        <v>1090</v>
      </c>
      <c r="AL191" s="84" t="b">
        <v>0</v>
      </c>
      <c r="AM191" s="90" t="s">
        <v>1051</v>
      </c>
      <c r="AN191" s="84">
        <v>0</v>
      </c>
      <c r="AO191" s="84">
        <v>0</v>
      </c>
      <c r="AP191" s="84"/>
      <c r="AQ191" s="84"/>
      <c r="AR191" s="84"/>
      <c r="AS191" s="84"/>
      <c r="AT191" s="84"/>
      <c r="AU191" s="84"/>
      <c r="AV191" s="84"/>
      <c r="AW191" s="84"/>
      <c r="AX191" s="83">
        <v>3</v>
      </c>
    </row>
    <row r="192" spans="1:50" x14ac:dyDescent="0.25">
      <c r="A192" s="69" t="s">
        <v>362</v>
      </c>
      <c r="B192" s="69" t="s">
        <v>362</v>
      </c>
      <c r="C192" s="70"/>
      <c r="D192" s="71"/>
      <c r="E192" s="72"/>
      <c r="F192" s="73"/>
      <c r="G192" s="70"/>
      <c r="H192" s="74"/>
      <c r="I192" s="75"/>
      <c r="J192" s="75"/>
      <c r="K192" s="36"/>
      <c r="L192" s="82"/>
      <c r="M192" s="82"/>
      <c r="N192" s="77"/>
      <c r="O192" s="84" t="s">
        <v>179</v>
      </c>
      <c r="P192" s="86">
        <v>42759.515659722223</v>
      </c>
      <c r="Q192" s="84" t="s">
        <v>523</v>
      </c>
      <c r="R192" s="84"/>
      <c r="S192" s="84"/>
      <c r="T192" s="84" t="s">
        <v>679</v>
      </c>
      <c r="U192" s="86">
        <v>42759.515659722223</v>
      </c>
      <c r="V192" s="87" t="s">
        <v>866</v>
      </c>
      <c r="W192" s="84"/>
      <c r="X192" s="84"/>
      <c r="Y192" s="90" t="s">
        <v>1054</v>
      </c>
      <c r="Z192" s="84"/>
      <c r="AA192" s="84" t="b">
        <v>0</v>
      </c>
      <c r="AB192" s="84">
        <v>1</v>
      </c>
      <c r="AC192" s="90" t="s">
        <v>1065</v>
      </c>
      <c r="AD192" s="84" t="b">
        <v>0</v>
      </c>
      <c r="AE192" s="84" t="s">
        <v>1076</v>
      </c>
      <c r="AF192" s="84"/>
      <c r="AG192" s="90" t="s">
        <v>1065</v>
      </c>
      <c r="AH192" s="84" t="b">
        <v>0</v>
      </c>
      <c r="AI192" s="84">
        <v>0</v>
      </c>
      <c r="AJ192" s="90" t="s">
        <v>1065</v>
      </c>
      <c r="AK192" s="84" t="s">
        <v>1110</v>
      </c>
      <c r="AL192" s="84" t="b">
        <v>0</v>
      </c>
      <c r="AM192" s="90" t="s">
        <v>1054</v>
      </c>
      <c r="AN192" s="84">
        <v>0</v>
      </c>
      <c r="AO192" s="84">
        <v>0</v>
      </c>
      <c r="AP192" s="84"/>
      <c r="AQ192" s="84"/>
      <c r="AR192" s="84"/>
      <c r="AS192" s="84"/>
      <c r="AT192" s="84"/>
      <c r="AU192" s="84"/>
      <c r="AV192" s="84"/>
      <c r="AW192" s="84"/>
      <c r="AX192" s="83">
        <v>1</v>
      </c>
    </row>
    <row r="193" spans="1:50" x14ac:dyDescent="0.25">
      <c r="A193" s="69" t="s">
        <v>212</v>
      </c>
      <c r="B193" s="69" t="s">
        <v>2299</v>
      </c>
      <c r="C193" s="70"/>
      <c r="D193" s="71"/>
      <c r="E193" s="72"/>
      <c r="F193" s="73"/>
      <c r="G193" s="70"/>
      <c r="H193" s="74"/>
      <c r="I193" s="75"/>
      <c r="J193" s="75"/>
      <c r="K193" s="36"/>
      <c r="L193" s="82"/>
      <c r="M193" s="82"/>
      <c r="N193" s="77"/>
      <c r="O193" s="84" t="s">
        <v>363</v>
      </c>
      <c r="P193" s="86">
        <v>42753.000104166669</v>
      </c>
      <c r="Q193" s="84" t="s">
        <v>364</v>
      </c>
      <c r="R193" s="84"/>
      <c r="S193" s="84"/>
      <c r="T193" s="84" t="s">
        <v>639</v>
      </c>
      <c r="U193" s="86">
        <v>42753.000104166669</v>
      </c>
      <c r="V193" s="87" t="s">
        <v>680</v>
      </c>
      <c r="W193" s="84"/>
      <c r="X193" s="84"/>
      <c r="Y193" s="90" t="s">
        <v>867</v>
      </c>
      <c r="Z193" s="84"/>
      <c r="AA193" s="84" t="b">
        <v>0</v>
      </c>
      <c r="AB193" s="84">
        <v>0</v>
      </c>
      <c r="AC193" s="90" t="s">
        <v>1065</v>
      </c>
      <c r="AD193" s="84" t="b">
        <v>0</v>
      </c>
      <c r="AE193" s="84" t="s">
        <v>1076</v>
      </c>
      <c r="AF193" s="84"/>
      <c r="AG193" s="90" t="s">
        <v>1065</v>
      </c>
      <c r="AH193" s="84" t="b">
        <v>0</v>
      </c>
      <c r="AI193" s="84">
        <v>1</v>
      </c>
      <c r="AJ193" s="90" t="s">
        <v>1079</v>
      </c>
      <c r="AK193" s="84" t="s">
        <v>1088</v>
      </c>
      <c r="AL193" s="84" t="b">
        <v>0</v>
      </c>
      <c r="AM193" s="90" t="s">
        <v>1079</v>
      </c>
      <c r="AN193" s="84">
        <v>0</v>
      </c>
      <c r="AO193" s="84">
        <v>0</v>
      </c>
      <c r="AP193" s="84"/>
      <c r="AQ193" s="84"/>
      <c r="AR193" s="84"/>
      <c r="AS193" s="84"/>
      <c r="AT193" s="84"/>
      <c r="AU193" s="84"/>
      <c r="AV193" s="84"/>
      <c r="AW193" s="84"/>
      <c r="AX193" s="83">
        <v>2</v>
      </c>
    </row>
    <row r="194" spans="1:50" x14ac:dyDescent="0.25">
      <c r="A194" s="69" t="s">
        <v>213</v>
      </c>
      <c r="B194" s="69" t="s">
        <v>2300</v>
      </c>
      <c r="C194" s="70"/>
      <c r="D194" s="71"/>
      <c r="E194" s="72"/>
      <c r="F194" s="73"/>
      <c r="G194" s="70"/>
      <c r="H194" s="74"/>
      <c r="I194" s="75"/>
      <c r="J194" s="75"/>
      <c r="K194" s="36"/>
      <c r="L194" s="82"/>
      <c r="M194" s="82"/>
      <c r="N194" s="77"/>
      <c r="O194" s="84" t="s">
        <v>363</v>
      </c>
      <c r="P194" s="86">
        <v>42753.068958333337</v>
      </c>
      <c r="Q194" s="84" t="s">
        <v>365</v>
      </c>
      <c r="R194" s="84"/>
      <c r="S194" s="84"/>
      <c r="T194" s="84"/>
      <c r="U194" s="86">
        <v>42753.068958333337</v>
      </c>
      <c r="V194" s="87" t="s">
        <v>681</v>
      </c>
      <c r="W194" s="84"/>
      <c r="X194" s="84"/>
      <c r="Y194" s="90" t="s">
        <v>868</v>
      </c>
      <c r="Z194" s="84"/>
      <c r="AA194" s="84" t="b">
        <v>0</v>
      </c>
      <c r="AB194" s="84">
        <v>0</v>
      </c>
      <c r="AC194" s="90" t="s">
        <v>1065</v>
      </c>
      <c r="AD194" s="84" t="b">
        <v>0</v>
      </c>
      <c r="AE194" s="84" t="s">
        <v>1076</v>
      </c>
      <c r="AF194" s="84"/>
      <c r="AG194" s="90" t="s">
        <v>1065</v>
      </c>
      <c r="AH194" s="84" t="b">
        <v>0</v>
      </c>
      <c r="AI194" s="84">
        <v>0</v>
      </c>
      <c r="AJ194" s="90" t="s">
        <v>1065</v>
      </c>
      <c r="AK194" s="84" t="s">
        <v>1089</v>
      </c>
      <c r="AL194" s="84" t="b">
        <v>0</v>
      </c>
      <c r="AM194" s="90" t="s">
        <v>868</v>
      </c>
      <c r="AN194" s="84">
        <v>0</v>
      </c>
      <c r="AO194" s="84">
        <v>0</v>
      </c>
      <c r="AP194" s="84"/>
      <c r="AQ194" s="84"/>
      <c r="AR194" s="84"/>
      <c r="AS194" s="84"/>
      <c r="AT194" s="84"/>
      <c r="AU194" s="84"/>
      <c r="AV194" s="84"/>
      <c r="AW194" s="84"/>
      <c r="AX194" s="83">
        <v>2</v>
      </c>
    </row>
    <row r="195" spans="1:50" x14ac:dyDescent="0.25">
      <c r="A195" s="69" t="s">
        <v>213</v>
      </c>
      <c r="B195" s="69" t="s">
        <v>645</v>
      </c>
      <c r="C195" s="70"/>
      <c r="D195" s="71"/>
      <c r="E195" s="72"/>
      <c r="F195" s="73"/>
      <c r="G195" s="70"/>
      <c r="H195" s="74"/>
      <c r="I195" s="75"/>
      <c r="J195" s="75"/>
      <c r="K195" s="36"/>
      <c r="L195" s="82"/>
      <c r="M195" s="82"/>
      <c r="N195" s="77"/>
      <c r="O195" s="84" t="s">
        <v>363</v>
      </c>
      <c r="P195" s="86">
        <v>42753.068958333337</v>
      </c>
      <c r="Q195" s="84" t="s">
        <v>365</v>
      </c>
      <c r="R195" s="84"/>
      <c r="S195" s="84"/>
      <c r="T195" s="84"/>
      <c r="U195" s="86">
        <v>42753.068958333337</v>
      </c>
      <c r="V195" s="87" t="s">
        <v>681</v>
      </c>
      <c r="W195" s="84"/>
      <c r="X195" s="84"/>
      <c r="Y195" s="90" t="s">
        <v>868</v>
      </c>
      <c r="Z195" s="84"/>
      <c r="AA195" s="84" t="b">
        <v>0</v>
      </c>
      <c r="AB195" s="84">
        <v>0</v>
      </c>
      <c r="AC195" s="90" t="s">
        <v>1065</v>
      </c>
      <c r="AD195" s="84" t="b">
        <v>0</v>
      </c>
      <c r="AE195" s="84" t="s">
        <v>1076</v>
      </c>
      <c r="AF195" s="84"/>
      <c r="AG195" s="90" t="s">
        <v>1065</v>
      </c>
      <c r="AH195" s="84" t="b">
        <v>0</v>
      </c>
      <c r="AI195" s="84">
        <v>0</v>
      </c>
      <c r="AJ195" s="90" t="s">
        <v>1065</v>
      </c>
      <c r="AK195" s="84" t="s">
        <v>1089</v>
      </c>
      <c r="AL195" s="84" t="b">
        <v>0</v>
      </c>
      <c r="AM195" s="90" t="s">
        <v>868</v>
      </c>
      <c r="AN195" s="84">
        <v>0</v>
      </c>
      <c r="AO195" s="84">
        <v>0</v>
      </c>
      <c r="AP195" s="84"/>
      <c r="AQ195" s="84"/>
      <c r="AR195" s="84"/>
      <c r="AS195" s="84"/>
      <c r="AT195" s="84"/>
      <c r="AU195" s="84"/>
      <c r="AV195" s="84"/>
      <c r="AW195" s="84"/>
      <c r="AX195" s="83">
        <v>2</v>
      </c>
    </row>
    <row r="196" spans="1:50" x14ac:dyDescent="0.25">
      <c r="A196" s="69" t="s">
        <v>214</v>
      </c>
      <c r="B196" s="69" t="s">
        <v>645</v>
      </c>
      <c r="C196" s="70"/>
      <c r="D196" s="71"/>
      <c r="E196" s="72"/>
      <c r="F196" s="73"/>
      <c r="G196" s="70"/>
      <c r="H196" s="74"/>
      <c r="I196" s="75"/>
      <c r="J196" s="75"/>
      <c r="K196" s="36"/>
      <c r="L196" s="82"/>
      <c r="M196" s="82"/>
      <c r="N196" s="77"/>
      <c r="O196" s="84" t="s">
        <v>2329</v>
      </c>
      <c r="P196" s="86">
        <v>42753.27957175926</v>
      </c>
      <c r="Q196" s="84" t="s">
        <v>366</v>
      </c>
      <c r="R196" s="84"/>
      <c r="S196" s="84"/>
      <c r="T196" s="84"/>
      <c r="U196" s="86">
        <v>42753.27957175926</v>
      </c>
      <c r="V196" s="87" t="s">
        <v>682</v>
      </c>
      <c r="W196" s="84"/>
      <c r="X196" s="84"/>
      <c r="Y196" s="90" t="s">
        <v>869</v>
      </c>
      <c r="Z196" s="84"/>
      <c r="AA196" s="84" t="b">
        <v>0</v>
      </c>
      <c r="AB196" s="84">
        <v>0</v>
      </c>
      <c r="AC196" s="90" t="s">
        <v>1066</v>
      </c>
      <c r="AD196" s="84" t="b">
        <v>0</v>
      </c>
      <c r="AE196" s="84" t="s">
        <v>1076</v>
      </c>
      <c r="AF196" s="84"/>
      <c r="AG196" s="90" t="s">
        <v>1065</v>
      </c>
      <c r="AH196" s="84" t="b">
        <v>0</v>
      </c>
      <c r="AI196" s="84">
        <v>0</v>
      </c>
      <c r="AJ196" s="90" t="s">
        <v>1065</v>
      </c>
      <c r="AK196" s="84" t="s">
        <v>1090</v>
      </c>
      <c r="AL196" s="84" t="b">
        <v>0</v>
      </c>
      <c r="AM196" s="90" t="s">
        <v>869</v>
      </c>
      <c r="AN196" s="84">
        <v>0</v>
      </c>
      <c r="AO196" s="84">
        <v>0</v>
      </c>
      <c r="AP196" s="84"/>
      <c r="AQ196" s="84"/>
      <c r="AR196" s="84"/>
      <c r="AS196" s="84"/>
      <c r="AT196" s="84"/>
      <c r="AU196" s="84"/>
      <c r="AV196" s="84"/>
      <c r="AW196" s="84"/>
      <c r="AX196" s="83">
        <v>2</v>
      </c>
    </row>
    <row r="197" spans="1:50" x14ac:dyDescent="0.25">
      <c r="A197" s="69" t="s">
        <v>215</v>
      </c>
      <c r="B197" s="69" t="s">
        <v>2301</v>
      </c>
      <c r="C197" s="70"/>
      <c r="D197" s="71"/>
      <c r="E197" s="72"/>
      <c r="F197" s="73"/>
      <c r="G197" s="70"/>
      <c r="H197" s="74"/>
      <c r="I197" s="75"/>
      <c r="J197" s="75"/>
      <c r="K197" s="36"/>
      <c r="L197" s="82"/>
      <c r="M197" s="82"/>
      <c r="N197" s="77"/>
      <c r="O197" s="84" t="s">
        <v>363</v>
      </c>
      <c r="P197" s="86">
        <v>42753.297881944447</v>
      </c>
      <c r="Q197" s="84" t="s">
        <v>367</v>
      </c>
      <c r="R197" s="84"/>
      <c r="S197" s="84"/>
      <c r="T197" s="84"/>
      <c r="U197" s="86">
        <v>42753.297881944447</v>
      </c>
      <c r="V197" s="87" t="s">
        <v>683</v>
      </c>
      <c r="W197" s="84"/>
      <c r="X197" s="84"/>
      <c r="Y197" s="90" t="s">
        <v>870</v>
      </c>
      <c r="Z197" s="90" t="s">
        <v>1055</v>
      </c>
      <c r="AA197" s="84" t="b">
        <v>0</v>
      </c>
      <c r="AB197" s="84">
        <v>5</v>
      </c>
      <c r="AC197" s="90" t="s">
        <v>1067</v>
      </c>
      <c r="AD197" s="84" t="b">
        <v>0</v>
      </c>
      <c r="AE197" s="84" t="s">
        <v>1076</v>
      </c>
      <c r="AF197" s="84"/>
      <c r="AG197" s="90" t="s">
        <v>1065</v>
      </c>
      <c r="AH197" s="84" t="b">
        <v>0</v>
      </c>
      <c r="AI197" s="84">
        <v>0</v>
      </c>
      <c r="AJ197" s="90" t="s">
        <v>1065</v>
      </c>
      <c r="AK197" s="84" t="s">
        <v>1090</v>
      </c>
      <c r="AL197" s="84" t="b">
        <v>0</v>
      </c>
      <c r="AM197" s="90" t="s">
        <v>1055</v>
      </c>
      <c r="AN197" s="84">
        <v>0</v>
      </c>
      <c r="AO197" s="84">
        <v>0</v>
      </c>
      <c r="AP197" s="84"/>
      <c r="AQ197" s="84"/>
      <c r="AR197" s="84"/>
      <c r="AS197" s="84"/>
      <c r="AT197" s="84"/>
      <c r="AU197" s="84"/>
      <c r="AV197" s="84"/>
      <c r="AW197" s="84"/>
      <c r="AX197" s="83">
        <v>2</v>
      </c>
    </row>
    <row r="198" spans="1:50" x14ac:dyDescent="0.25">
      <c r="A198" s="69" t="s">
        <v>215</v>
      </c>
      <c r="B198" s="69" t="s">
        <v>645</v>
      </c>
      <c r="C198" s="70"/>
      <c r="D198" s="71"/>
      <c r="E198" s="72"/>
      <c r="F198" s="73"/>
      <c r="G198" s="70"/>
      <c r="H198" s="74"/>
      <c r="I198" s="75"/>
      <c r="J198" s="75"/>
      <c r="K198" s="36"/>
      <c r="L198" s="82"/>
      <c r="M198" s="82"/>
      <c r="N198" s="77"/>
      <c r="O198" s="84" t="s">
        <v>363</v>
      </c>
      <c r="P198" s="86">
        <v>42753.297881944447</v>
      </c>
      <c r="Q198" s="84" t="s">
        <v>367</v>
      </c>
      <c r="R198" s="84"/>
      <c r="S198" s="84"/>
      <c r="T198" s="84"/>
      <c r="U198" s="86">
        <v>42753.297881944447</v>
      </c>
      <c r="V198" s="87" t="s">
        <v>683</v>
      </c>
      <c r="W198" s="84"/>
      <c r="X198" s="84"/>
      <c r="Y198" s="90" t="s">
        <v>870</v>
      </c>
      <c r="Z198" s="90" t="s">
        <v>1055</v>
      </c>
      <c r="AA198" s="84" t="b">
        <v>0</v>
      </c>
      <c r="AB198" s="84">
        <v>5</v>
      </c>
      <c r="AC198" s="90" t="s">
        <v>1067</v>
      </c>
      <c r="AD198" s="84" t="b">
        <v>0</v>
      </c>
      <c r="AE198" s="84" t="s">
        <v>1076</v>
      </c>
      <c r="AF198" s="84"/>
      <c r="AG198" s="90" t="s">
        <v>1065</v>
      </c>
      <c r="AH198" s="84" t="b">
        <v>0</v>
      </c>
      <c r="AI198" s="84">
        <v>0</v>
      </c>
      <c r="AJ198" s="90" t="s">
        <v>1065</v>
      </c>
      <c r="AK198" s="84" t="s">
        <v>1090</v>
      </c>
      <c r="AL198" s="84" t="b">
        <v>0</v>
      </c>
      <c r="AM198" s="90" t="s">
        <v>1055</v>
      </c>
      <c r="AN198" s="84">
        <v>0</v>
      </c>
      <c r="AO198" s="84">
        <v>0</v>
      </c>
      <c r="AP198" s="84"/>
      <c r="AQ198" s="84"/>
      <c r="AR198" s="84"/>
      <c r="AS198" s="84"/>
      <c r="AT198" s="84"/>
      <c r="AU198" s="84"/>
      <c r="AV198" s="84"/>
      <c r="AW198" s="84"/>
      <c r="AX198" s="83">
        <v>2</v>
      </c>
    </row>
    <row r="199" spans="1:50" x14ac:dyDescent="0.25">
      <c r="A199" s="69" t="s">
        <v>216</v>
      </c>
      <c r="B199" s="69" t="s">
        <v>2302</v>
      </c>
      <c r="C199" s="70"/>
      <c r="D199" s="71"/>
      <c r="E199" s="72"/>
      <c r="F199" s="73"/>
      <c r="G199" s="70"/>
      <c r="H199" s="74"/>
      <c r="I199" s="75"/>
      <c r="J199" s="75"/>
      <c r="K199" s="36"/>
      <c r="L199" s="82"/>
      <c r="M199" s="82"/>
      <c r="N199" s="77"/>
      <c r="O199" s="84" t="s">
        <v>363</v>
      </c>
      <c r="P199" s="86">
        <v>42753.306261574071</v>
      </c>
      <c r="Q199" s="84" t="s">
        <v>368</v>
      </c>
      <c r="R199" s="87" t="s">
        <v>524</v>
      </c>
      <c r="S199" s="84" t="s">
        <v>607</v>
      </c>
      <c r="T199" s="84" t="s">
        <v>640</v>
      </c>
      <c r="U199" s="86">
        <v>42753.306261574071</v>
      </c>
      <c r="V199" s="87" t="s">
        <v>684</v>
      </c>
      <c r="W199" s="84"/>
      <c r="X199" s="84"/>
      <c r="Y199" s="90" t="s">
        <v>871</v>
      </c>
      <c r="Z199" s="84"/>
      <c r="AA199" s="84" t="b">
        <v>0</v>
      </c>
      <c r="AB199" s="84">
        <v>0</v>
      </c>
      <c r="AC199" s="90" t="s">
        <v>1065</v>
      </c>
      <c r="AD199" s="84" t="b">
        <v>0</v>
      </c>
      <c r="AE199" s="84" t="s">
        <v>1077</v>
      </c>
      <c r="AF199" s="84"/>
      <c r="AG199" s="90" t="s">
        <v>1065</v>
      </c>
      <c r="AH199" s="84" t="b">
        <v>0</v>
      </c>
      <c r="AI199" s="84">
        <v>8</v>
      </c>
      <c r="AJ199" s="90" t="s">
        <v>1080</v>
      </c>
      <c r="AK199" s="84" t="s">
        <v>1089</v>
      </c>
      <c r="AL199" s="84" t="b">
        <v>0</v>
      </c>
      <c r="AM199" s="90" t="s">
        <v>1080</v>
      </c>
      <c r="AN199" s="84">
        <v>0</v>
      </c>
      <c r="AO199" s="84">
        <v>0</v>
      </c>
      <c r="AP199" s="84"/>
      <c r="AQ199" s="84"/>
      <c r="AR199" s="84"/>
      <c r="AS199" s="84"/>
      <c r="AT199" s="84"/>
      <c r="AU199" s="84"/>
      <c r="AV199" s="84"/>
      <c r="AW199" s="84"/>
      <c r="AX199" s="83">
        <v>2</v>
      </c>
    </row>
    <row r="200" spans="1:50" x14ac:dyDescent="0.25">
      <c r="A200" s="69" t="s">
        <v>217</v>
      </c>
      <c r="B200" s="69" t="s">
        <v>2303</v>
      </c>
      <c r="C200" s="70"/>
      <c r="D200" s="71"/>
      <c r="E200" s="72"/>
      <c r="F200" s="73"/>
      <c r="G200" s="70"/>
      <c r="H200" s="74"/>
      <c r="I200" s="75"/>
      <c r="J200" s="75"/>
      <c r="K200" s="36"/>
      <c r="L200" s="82"/>
      <c r="M200" s="82"/>
      <c r="N200" s="77"/>
      <c r="O200" s="84" t="s">
        <v>363</v>
      </c>
      <c r="P200" s="86">
        <v>42753.326678240737</v>
      </c>
      <c r="Q200" s="84" t="s">
        <v>369</v>
      </c>
      <c r="R200" s="84"/>
      <c r="S200" s="84"/>
      <c r="T200" s="84" t="s">
        <v>641</v>
      </c>
      <c r="U200" s="86">
        <v>42753.326678240737</v>
      </c>
      <c r="V200" s="87" t="s">
        <v>685</v>
      </c>
      <c r="W200" s="84"/>
      <c r="X200" s="84"/>
      <c r="Y200" s="90" t="s">
        <v>872</v>
      </c>
      <c r="Z200" s="84"/>
      <c r="AA200" s="84" t="b">
        <v>0</v>
      </c>
      <c r="AB200" s="84">
        <v>0</v>
      </c>
      <c r="AC200" s="90" t="s">
        <v>1065</v>
      </c>
      <c r="AD200" s="84" t="b">
        <v>0</v>
      </c>
      <c r="AE200" s="84" t="s">
        <v>1076</v>
      </c>
      <c r="AF200" s="84"/>
      <c r="AG200" s="90" t="s">
        <v>1065</v>
      </c>
      <c r="AH200" s="84" t="b">
        <v>0</v>
      </c>
      <c r="AI200" s="84">
        <v>7</v>
      </c>
      <c r="AJ200" s="90" t="s">
        <v>1081</v>
      </c>
      <c r="AK200" s="84" t="s">
        <v>1089</v>
      </c>
      <c r="AL200" s="84" t="b">
        <v>0</v>
      </c>
      <c r="AM200" s="90" t="s">
        <v>1081</v>
      </c>
      <c r="AN200" s="84">
        <v>0</v>
      </c>
      <c r="AO200" s="84">
        <v>0</v>
      </c>
      <c r="AP200" s="84"/>
      <c r="AQ200" s="84"/>
      <c r="AR200" s="84"/>
      <c r="AS200" s="84"/>
      <c r="AT200" s="84"/>
      <c r="AU200" s="84"/>
      <c r="AV200" s="84"/>
      <c r="AW200" s="84"/>
      <c r="AX200" s="83">
        <v>2</v>
      </c>
    </row>
    <row r="201" spans="1:50" x14ac:dyDescent="0.25">
      <c r="A201" s="69" t="s">
        <v>219</v>
      </c>
      <c r="B201" s="69" t="s">
        <v>2304</v>
      </c>
      <c r="C201" s="70"/>
      <c r="D201" s="71"/>
      <c r="E201" s="72"/>
      <c r="F201" s="73"/>
      <c r="G201" s="70"/>
      <c r="H201" s="74"/>
      <c r="I201" s="75"/>
      <c r="J201" s="75"/>
      <c r="K201" s="36"/>
      <c r="L201" s="82"/>
      <c r="M201" s="82"/>
      <c r="N201" s="77"/>
      <c r="O201" s="84" t="s">
        <v>363</v>
      </c>
      <c r="P201" s="86">
        <v>42753.582777777781</v>
      </c>
      <c r="Q201" s="84" t="s">
        <v>371</v>
      </c>
      <c r="R201" s="87" t="s">
        <v>526</v>
      </c>
      <c r="S201" s="84" t="s">
        <v>609</v>
      </c>
      <c r="T201" s="84" t="s">
        <v>642</v>
      </c>
      <c r="U201" s="86">
        <v>42753.582777777781</v>
      </c>
      <c r="V201" s="87" t="s">
        <v>687</v>
      </c>
      <c r="W201" s="84"/>
      <c r="X201" s="84"/>
      <c r="Y201" s="90" t="s">
        <v>874</v>
      </c>
      <c r="Z201" s="84"/>
      <c r="AA201" s="84" t="b">
        <v>0</v>
      </c>
      <c r="AB201" s="84">
        <v>0</v>
      </c>
      <c r="AC201" s="90" t="s">
        <v>1065</v>
      </c>
      <c r="AD201" s="84" t="b">
        <v>0</v>
      </c>
      <c r="AE201" s="84" t="s">
        <v>1076</v>
      </c>
      <c r="AF201" s="84"/>
      <c r="AG201" s="90" t="s">
        <v>1065</v>
      </c>
      <c r="AH201" s="84" t="b">
        <v>0</v>
      </c>
      <c r="AI201" s="84">
        <v>5</v>
      </c>
      <c r="AJ201" s="90" t="s">
        <v>1082</v>
      </c>
      <c r="AK201" s="84" t="s">
        <v>1089</v>
      </c>
      <c r="AL201" s="84" t="b">
        <v>0</v>
      </c>
      <c r="AM201" s="90" t="s">
        <v>1082</v>
      </c>
      <c r="AN201" s="84">
        <v>0</v>
      </c>
      <c r="AO201" s="84">
        <v>0</v>
      </c>
      <c r="AP201" s="84"/>
      <c r="AQ201" s="84"/>
      <c r="AR201" s="84"/>
      <c r="AS201" s="84"/>
      <c r="AT201" s="84"/>
      <c r="AU201" s="84"/>
      <c r="AV201" s="84"/>
      <c r="AW201" s="84"/>
      <c r="AX201" s="83">
        <v>2</v>
      </c>
    </row>
    <row r="202" spans="1:50" x14ac:dyDescent="0.25">
      <c r="A202" s="69" t="s">
        <v>221</v>
      </c>
      <c r="B202" s="69" t="s">
        <v>2305</v>
      </c>
      <c r="C202" s="70"/>
      <c r="D202" s="71"/>
      <c r="E202" s="72"/>
      <c r="F202" s="73"/>
      <c r="G202" s="70"/>
      <c r="H202" s="74"/>
      <c r="I202" s="75"/>
      <c r="J202" s="75"/>
      <c r="K202" s="36"/>
      <c r="L202" s="82"/>
      <c r="M202" s="82"/>
      <c r="N202" s="77"/>
      <c r="O202" s="84" t="s">
        <v>363</v>
      </c>
      <c r="P202" s="86">
        <v>42753.805162037039</v>
      </c>
      <c r="Q202" s="84" t="s">
        <v>373</v>
      </c>
      <c r="R202" s="84"/>
      <c r="S202" s="84"/>
      <c r="T202" s="84"/>
      <c r="U202" s="86">
        <v>42753.805162037039</v>
      </c>
      <c r="V202" s="87" t="s">
        <v>689</v>
      </c>
      <c r="W202" s="84"/>
      <c r="X202" s="84"/>
      <c r="Y202" s="90" t="s">
        <v>876</v>
      </c>
      <c r="Z202" s="84"/>
      <c r="AA202" s="84" t="b">
        <v>0</v>
      </c>
      <c r="AB202" s="84">
        <v>0</v>
      </c>
      <c r="AC202" s="90" t="s">
        <v>1065</v>
      </c>
      <c r="AD202" s="84" t="b">
        <v>0</v>
      </c>
      <c r="AE202" s="84" t="s">
        <v>1076</v>
      </c>
      <c r="AF202" s="84"/>
      <c r="AG202" s="90" t="s">
        <v>1065</v>
      </c>
      <c r="AH202" s="84" t="b">
        <v>0</v>
      </c>
      <c r="AI202" s="84">
        <v>1</v>
      </c>
      <c r="AJ202" s="90" t="s">
        <v>1083</v>
      </c>
      <c r="AK202" s="84" t="s">
        <v>1089</v>
      </c>
      <c r="AL202" s="84" t="b">
        <v>0</v>
      </c>
      <c r="AM202" s="90" t="s">
        <v>1083</v>
      </c>
      <c r="AN202" s="84">
        <v>0</v>
      </c>
      <c r="AO202" s="84">
        <v>0</v>
      </c>
      <c r="AP202" s="84"/>
      <c r="AQ202" s="84"/>
      <c r="AR202" s="84"/>
      <c r="AS202" s="84"/>
      <c r="AT202" s="84"/>
      <c r="AU202" s="84"/>
      <c r="AV202" s="84"/>
      <c r="AW202" s="84"/>
      <c r="AX202" s="83">
        <v>2</v>
      </c>
    </row>
    <row r="203" spans="1:50" x14ac:dyDescent="0.25">
      <c r="A203" s="69" t="s">
        <v>221</v>
      </c>
      <c r="B203" s="69" t="s">
        <v>2306</v>
      </c>
      <c r="C203" s="70"/>
      <c r="D203" s="71"/>
      <c r="E203" s="72"/>
      <c r="F203" s="73"/>
      <c r="G203" s="70"/>
      <c r="H203" s="74"/>
      <c r="I203" s="75"/>
      <c r="J203" s="75"/>
      <c r="K203" s="36"/>
      <c r="L203" s="82"/>
      <c r="M203" s="82"/>
      <c r="N203" s="77"/>
      <c r="O203" s="84" t="s">
        <v>363</v>
      </c>
      <c r="P203" s="86">
        <v>42753.805162037039</v>
      </c>
      <c r="Q203" s="84" t="s">
        <v>373</v>
      </c>
      <c r="R203" s="84"/>
      <c r="S203" s="84"/>
      <c r="T203" s="84"/>
      <c r="U203" s="86">
        <v>42753.805162037039</v>
      </c>
      <c r="V203" s="87" t="s">
        <v>689</v>
      </c>
      <c r="W203" s="84"/>
      <c r="X203" s="84"/>
      <c r="Y203" s="90" t="s">
        <v>876</v>
      </c>
      <c r="Z203" s="84"/>
      <c r="AA203" s="84" t="b">
        <v>0</v>
      </c>
      <c r="AB203" s="84">
        <v>0</v>
      </c>
      <c r="AC203" s="90" t="s">
        <v>1065</v>
      </c>
      <c r="AD203" s="84" t="b">
        <v>0</v>
      </c>
      <c r="AE203" s="84" t="s">
        <v>1076</v>
      </c>
      <c r="AF203" s="84"/>
      <c r="AG203" s="90" t="s">
        <v>1065</v>
      </c>
      <c r="AH203" s="84" t="b">
        <v>0</v>
      </c>
      <c r="AI203" s="84">
        <v>1</v>
      </c>
      <c r="AJ203" s="90" t="s">
        <v>1083</v>
      </c>
      <c r="AK203" s="84" t="s">
        <v>1089</v>
      </c>
      <c r="AL203" s="84" t="b">
        <v>0</v>
      </c>
      <c r="AM203" s="90" t="s">
        <v>1083</v>
      </c>
      <c r="AN203" s="84">
        <v>0</v>
      </c>
      <c r="AO203" s="84">
        <v>0</v>
      </c>
      <c r="AP203" s="84"/>
      <c r="AQ203" s="84"/>
      <c r="AR203" s="84"/>
      <c r="AS203" s="84"/>
      <c r="AT203" s="84"/>
      <c r="AU203" s="84"/>
      <c r="AV203" s="84"/>
      <c r="AW203" s="84"/>
      <c r="AX203" s="83">
        <v>2</v>
      </c>
    </row>
    <row r="204" spans="1:50" x14ac:dyDescent="0.25">
      <c r="A204" s="69" t="s">
        <v>221</v>
      </c>
      <c r="B204" s="69" t="s">
        <v>2307</v>
      </c>
      <c r="C204" s="70"/>
      <c r="D204" s="71"/>
      <c r="E204" s="72"/>
      <c r="F204" s="73"/>
      <c r="G204" s="70"/>
      <c r="H204" s="74"/>
      <c r="I204" s="75"/>
      <c r="J204" s="75"/>
      <c r="K204" s="36"/>
      <c r="L204" s="82"/>
      <c r="M204" s="82"/>
      <c r="N204" s="77"/>
      <c r="O204" s="84" t="s">
        <v>363</v>
      </c>
      <c r="P204" s="86">
        <v>42753.805162037039</v>
      </c>
      <c r="Q204" s="84" t="s">
        <v>373</v>
      </c>
      <c r="R204" s="84"/>
      <c r="S204" s="84"/>
      <c r="T204" s="84"/>
      <c r="U204" s="86">
        <v>42753.805162037039</v>
      </c>
      <c r="V204" s="87" t="s">
        <v>689</v>
      </c>
      <c r="W204" s="84"/>
      <c r="X204" s="84"/>
      <c r="Y204" s="90" t="s">
        <v>876</v>
      </c>
      <c r="Z204" s="84"/>
      <c r="AA204" s="84" t="b">
        <v>0</v>
      </c>
      <c r="AB204" s="84">
        <v>0</v>
      </c>
      <c r="AC204" s="90" t="s">
        <v>1065</v>
      </c>
      <c r="AD204" s="84" t="b">
        <v>0</v>
      </c>
      <c r="AE204" s="84" t="s">
        <v>1076</v>
      </c>
      <c r="AF204" s="84"/>
      <c r="AG204" s="90" t="s">
        <v>1065</v>
      </c>
      <c r="AH204" s="84" t="b">
        <v>0</v>
      </c>
      <c r="AI204" s="84">
        <v>1</v>
      </c>
      <c r="AJ204" s="90" t="s">
        <v>1083</v>
      </c>
      <c r="AK204" s="84" t="s">
        <v>1089</v>
      </c>
      <c r="AL204" s="84" t="b">
        <v>0</v>
      </c>
      <c r="AM204" s="90" t="s">
        <v>1083</v>
      </c>
      <c r="AN204" s="84">
        <v>0</v>
      </c>
      <c r="AO204" s="84">
        <v>0</v>
      </c>
      <c r="AP204" s="84"/>
      <c r="AQ204" s="84"/>
      <c r="AR204" s="84"/>
      <c r="AS204" s="84"/>
      <c r="AT204" s="84"/>
      <c r="AU204" s="84"/>
      <c r="AV204" s="84"/>
      <c r="AW204" s="84"/>
      <c r="AX204" s="83">
        <v>2</v>
      </c>
    </row>
    <row r="205" spans="1:50" x14ac:dyDescent="0.25">
      <c r="A205" s="69" t="s">
        <v>221</v>
      </c>
      <c r="B205" s="69" t="s">
        <v>645</v>
      </c>
      <c r="C205" s="70"/>
      <c r="D205" s="71"/>
      <c r="E205" s="72"/>
      <c r="F205" s="73"/>
      <c r="G205" s="70"/>
      <c r="H205" s="74"/>
      <c r="I205" s="75"/>
      <c r="J205" s="75"/>
      <c r="K205" s="36"/>
      <c r="L205" s="82"/>
      <c r="M205" s="82"/>
      <c r="N205" s="77"/>
      <c r="O205" s="84" t="s">
        <v>363</v>
      </c>
      <c r="P205" s="86">
        <v>42753.805162037039</v>
      </c>
      <c r="Q205" s="84" t="s">
        <v>373</v>
      </c>
      <c r="R205" s="84"/>
      <c r="S205" s="84"/>
      <c r="T205" s="84"/>
      <c r="U205" s="86">
        <v>42753.805162037039</v>
      </c>
      <c r="V205" s="87" t="s">
        <v>689</v>
      </c>
      <c r="W205" s="84"/>
      <c r="X205" s="84"/>
      <c r="Y205" s="90" t="s">
        <v>876</v>
      </c>
      <c r="Z205" s="84"/>
      <c r="AA205" s="84" t="b">
        <v>0</v>
      </c>
      <c r="AB205" s="84">
        <v>0</v>
      </c>
      <c r="AC205" s="90" t="s">
        <v>1065</v>
      </c>
      <c r="AD205" s="84" t="b">
        <v>0</v>
      </c>
      <c r="AE205" s="84" t="s">
        <v>1076</v>
      </c>
      <c r="AF205" s="84"/>
      <c r="AG205" s="90" t="s">
        <v>1065</v>
      </c>
      <c r="AH205" s="84" t="b">
        <v>0</v>
      </c>
      <c r="AI205" s="84">
        <v>1</v>
      </c>
      <c r="AJ205" s="90" t="s">
        <v>1083</v>
      </c>
      <c r="AK205" s="84" t="s">
        <v>1089</v>
      </c>
      <c r="AL205" s="84" t="b">
        <v>0</v>
      </c>
      <c r="AM205" s="90" t="s">
        <v>1083</v>
      </c>
      <c r="AN205" s="84">
        <v>0</v>
      </c>
      <c r="AO205" s="84">
        <v>0</v>
      </c>
      <c r="AP205" s="84"/>
      <c r="AQ205" s="84"/>
      <c r="AR205" s="84"/>
      <c r="AS205" s="84"/>
      <c r="AT205" s="84"/>
      <c r="AU205" s="84"/>
      <c r="AV205" s="84"/>
      <c r="AW205" s="84"/>
      <c r="AX205" s="83">
        <v>2</v>
      </c>
    </row>
    <row r="206" spans="1:50" x14ac:dyDescent="0.25">
      <c r="A206" s="69" t="s">
        <v>222</v>
      </c>
      <c r="B206" s="69" t="s">
        <v>2308</v>
      </c>
      <c r="C206" s="70"/>
      <c r="D206" s="71"/>
      <c r="E206" s="72"/>
      <c r="F206" s="73"/>
      <c r="G206" s="70"/>
      <c r="H206" s="74"/>
      <c r="I206" s="75"/>
      <c r="J206" s="75"/>
      <c r="K206" s="36"/>
      <c r="L206" s="82"/>
      <c r="M206" s="82"/>
      <c r="N206" s="77"/>
      <c r="O206" s="84" t="s">
        <v>363</v>
      </c>
      <c r="P206" s="86">
        <v>42753.953668981485</v>
      </c>
      <c r="Q206" s="84" t="s">
        <v>374</v>
      </c>
      <c r="R206" s="84"/>
      <c r="S206" s="84"/>
      <c r="T206" s="84"/>
      <c r="U206" s="86">
        <v>42753.953668981485</v>
      </c>
      <c r="V206" s="87" t="s">
        <v>690</v>
      </c>
      <c r="W206" s="84"/>
      <c r="X206" s="84"/>
      <c r="Y206" s="90" t="s">
        <v>877</v>
      </c>
      <c r="Z206" s="84"/>
      <c r="AA206" s="84" t="b">
        <v>0</v>
      </c>
      <c r="AB206" s="84">
        <v>0</v>
      </c>
      <c r="AC206" s="90" t="s">
        <v>1065</v>
      </c>
      <c r="AD206" s="84" t="b">
        <v>0</v>
      </c>
      <c r="AE206" s="84" t="s">
        <v>1076</v>
      </c>
      <c r="AF206" s="84"/>
      <c r="AG206" s="90" t="s">
        <v>1065</v>
      </c>
      <c r="AH206" s="84" t="b">
        <v>0</v>
      </c>
      <c r="AI206" s="84">
        <v>4</v>
      </c>
      <c r="AJ206" s="90" t="s">
        <v>1084</v>
      </c>
      <c r="AK206" s="84" t="s">
        <v>1089</v>
      </c>
      <c r="AL206" s="84" t="b">
        <v>0</v>
      </c>
      <c r="AM206" s="90" t="s">
        <v>1084</v>
      </c>
      <c r="AN206" s="84">
        <v>0</v>
      </c>
      <c r="AO206" s="84">
        <v>0</v>
      </c>
      <c r="AP206" s="84"/>
      <c r="AQ206" s="84"/>
      <c r="AR206" s="84"/>
      <c r="AS206" s="84"/>
      <c r="AT206" s="84"/>
      <c r="AU206" s="84"/>
      <c r="AV206" s="84"/>
      <c r="AW206" s="84"/>
      <c r="AX206" s="83">
        <v>2</v>
      </c>
    </row>
    <row r="207" spans="1:50" x14ac:dyDescent="0.25">
      <c r="A207" s="69" t="s">
        <v>223</v>
      </c>
      <c r="B207" s="69" t="s">
        <v>2309</v>
      </c>
      <c r="C207" s="70"/>
      <c r="D207" s="71"/>
      <c r="E207" s="72"/>
      <c r="F207" s="73"/>
      <c r="G207" s="70"/>
      <c r="H207" s="74"/>
      <c r="I207" s="75"/>
      <c r="J207" s="75"/>
      <c r="K207" s="36"/>
      <c r="L207" s="82"/>
      <c r="M207" s="82"/>
      <c r="N207" s="77"/>
      <c r="O207" s="84" t="s">
        <v>363</v>
      </c>
      <c r="P207" s="86">
        <v>42754.100856481484</v>
      </c>
      <c r="Q207" s="84" t="s">
        <v>375</v>
      </c>
      <c r="R207" s="84"/>
      <c r="S207" s="84"/>
      <c r="T207" s="84" t="s">
        <v>643</v>
      </c>
      <c r="U207" s="86">
        <v>42754.100856481484</v>
      </c>
      <c r="V207" s="87" t="s">
        <v>691</v>
      </c>
      <c r="W207" s="84"/>
      <c r="X207" s="84"/>
      <c r="Y207" s="90" t="s">
        <v>878</v>
      </c>
      <c r="Z207" s="84"/>
      <c r="AA207" s="84" t="b">
        <v>0</v>
      </c>
      <c r="AB207" s="84">
        <v>0</v>
      </c>
      <c r="AC207" s="90" t="s">
        <v>1065</v>
      </c>
      <c r="AD207" s="84" t="b">
        <v>0</v>
      </c>
      <c r="AE207" s="84" t="s">
        <v>1076</v>
      </c>
      <c r="AF207" s="84"/>
      <c r="AG207" s="90" t="s">
        <v>1065</v>
      </c>
      <c r="AH207" s="84" t="b">
        <v>0</v>
      </c>
      <c r="AI207" s="84">
        <v>2</v>
      </c>
      <c r="AJ207" s="90" t="s">
        <v>1085</v>
      </c>
      <c r="AK207" s="84" t="s">
        <v>1090</v>
      </c>
      <c r="AL207" s="84" t="b">
        <v>0</v>
      </c>
      <c r="AM207" s="90" t="s">
        <v>1085</v>
      </c>
      <c r="AN207" s="84">
        <v>0</v>
      </c>
      <c r="AO207" s="84">
        <v>0</v>
      </c>
      <c r="AP207" s="84"/>
      <c r="AQ207" s="84"/>
      <c r="AR207" s="84"/>
      <c r="AS207" s="84"/>
      <c r="AT207" s="84"/>
      <c r="AU207" s="84"/>
      <c r="AV207" s="84"/>
      <c r="AW207" s="84"/>
      <c r="AX207" s="83">
        <v>2</v>
      </c>
    </row>
    <row r="208" spans="1:50" x14ac:dyDescent="0.25">
      <c r="A208" s="69" t="s">
        <v>225</v>
      </c>
      <c r="B208" s="69" t="s">
        <v>645</v>
      </c>
      <c r="C208" s="70"/>
      <c r="D208" s="71"/>
      <c r="E208" s="72"/>
      <c r="F208" s="73"/>
      <c r="G208" s="70"/>
      <c r="H208" s="74"/>
      <c r="I208" s="75"/>
      <c r="J208" s="75"/>
      <c r="K208" s="36"/>
      <c r="L208" s="82"/>
      <c r="M208" s="82"/>
      <c r="N208" s="77"/>
      <c r="O208" s="84" t="s">
        <v>2329</v>
      </c>
      <c r="P208" s="86">
        <v>42754.607685185183</v>
      </c>
      <c r="Q208" s="84" t="s">
        <v>377</v>
      </c>
      <c r="R208" s="84"/>
      <c r="S208" s="84"/>
      <c r="T208" s="84"/>
      <c r="U208" s="86">
        <v>42754.607685185183</v>
      </c>
      <c r="V208" s="87" t="s">
        <v>693</v>
      </c>
      <c r="W208" s="84"/>
      <c r="X208" s="84"/>
      <c r="Y208" s="90" t="s">
        <v>880</v>
      </c>
      <c r="Z208" s="90" t="s">
        <v>1056</v>
      </c>
      <c r="AA208" s="84" t="b">
        <v>0</v>
      </c>
      <c r="AB208" s="84">
        <v>0</v>
      </c>
      <c r="AC208" s="90" t="s">
        <v>1066</v>
      </c>
      <c r="AD208" s="84" t="b">
        <v>0</v>
      </c>
      <c r="AE208" s="84" t="s">
        <v>1076</v>
      </c>
      <c r="AF208" s="84"/>
      <c r="AG208" s="90" t="s">
        <v>1065</v>
      </c>
      <c r="AH208" s="84" t="b">
        <v>0</v>
      </c>
      <c r="AI208" s="84">
        <v>0</v>
      </c>
      <c r="AJ208" s="90" t="s">
        <v>1065</v>
      </c>
      <c r="AK208" s="84" t="s">
        <v>1090</v>
      </c>
      <c r="AL208" s="84" t="b">
        <v>0</v>
      </c>
      <c r="AM208" s="90" t="s">
        <v>1056</v>
      </c>
      <c r="AN208" s="84">
        <v>0</v>
      </c>
      <c r="AO208" s="84">
        <v>0</v>
      </c>
      <c r="AP208" s="84"/>
      <c r="AQ208" s="84"/>
      <c r="AR208" s="84"/>
      <c r="AS208" s="84"/>
      <c r="AT208" s="84"/>
      <c r="AU208" s="84"/>
      <c r="AV208" s="84"/>
      <c r="AW208" s="84"/>
      <c r="AX208" s="83">
        <v>2</v>
      </c>
    </row>
    <row r="209" spans="1:50" x14ac:dyDescent="0.25">
      <c r="A209" s="69" t="s">
        <v>227</v>
      </c>
      <c r="B209" s="69" t="s">
        <v>645</v>
      </c>
      <c r="C209" s="70"/>
      <c r="D209" s="71"/>
      <c r="E209" s="72"/>
      <c r="F209" s="73"/>
      <c r="G209" s="70"/>
      <c r="H209" s="74"/>
      <c r="I209" s="75"/>
      <c r="J209" s="75"/>
      <c r="K209" s="36"/>
      <c r="L209" s="82"/>
      <c r="M209" s="82"/>
      <c r="N209" s="77"/>
      <c r="O209" s="84" t="s">
        <v>2329</v>
      </c>
      <c r="P209" s="86">
        <v>42754.917916666665</v>
      </c>
      <c r="Q209" s="84" t="s">
        <v>379</v>
      </c>
      <c r="R209" s="84"/>
      <c r="S209" s="84"/>
      <c r="T209" s="84"/>
      <c r="U209" s="86">
        <v>42754.917916666665</v>
      </c>
      <c r="V209" s="87" t="s">
        <v>695</v>
      </c>
      <c r="W209" s="84"/>
      <c r="X209" s="84"/>
      <c r="Y209" s="90" t="s">
        <v>882</v>
      </c>
      <c r="Z209" s="90" t="s">
        <v>1058</v>
      </c>
      <c r="AA209" s="84" t="b">
        <v>0</v>
      </c>
      <c r="AB209" s="84">
        <v>0</v>
      </c>
      <c r="AC209" s="90" t="s">
        <v>1069</v>
      </c>
      <c r="AD209" s="84" t="b">
        <v>0</v>
      </c>
      <c r="AE209" s="84" t="s">
        <v>1076</v>
      </c>
      <c r="AF209" s="84"/>
      <c r="AG209" s="90" t="s">
        <v>1065</v>
      </c>
      <c r="AH209" s="84" t="b">
        <v>0</v>
      </c>
      <c r="AI209" s="84">
        <v>0</v>
      </c>
      <c r="AJ209" s="90" t="s">
        <v>1065</v>
      </c>
      <c r="AK209" s="84" t="s">
        <v>1093</v>
      </c>
      <c r="AL209" s="84" t="b">
        <v>0</v>
      </c>
      <c r="AM209" s="90" t="s">
        <v>1058</v>
      </c>
      <c r="AN209" s="84">
        <v>0</v>
      </c>
      <c r="AO209" s="84">
        <v>0</v>
      </c>
      <c r="AP209" s="84"/>
      <c r="AQ209" s="84"/>
      <c r="AR209" s="84"/>
      <c r="AS209" s="84"/>
      <c r="AT209" s="84"/>
      <c r="AU209" s="84"/>
      <c r="AV209" s="84"/>
      <c r="AW209" s="84"/>
      <c r="AX209" s="83">
        <v>2</v>
      </c>
    </row>
    <row r="210" spans="1:50" x14ac:dyDescent="0.25">
      <c r="A210" s="69" t="s">
        <v>228</v>
      </c>
      <c r="B210" s="69" t="s">
        <v>2310</v>
      </c>
      <c r="C210" s="70"/>
      <c r="D210" s="71"/>
      <c r="E210" s="72"/>
      <c r="F210" s="73"/>
      <c r="G210" s="70"/>
      <c r="H210" s="74"/>
      <c r="I210" s="75"/>
      <c r="J210" s="75"/>
      <c r="K210" s="36"/>
      <c r="L210" s="82"/>
      <c r="M210" s="82"/>
      <c r="N210" s="77"/>
      <c r="O210" s="84" t="s">
        <v>363</v>
      </c>
      <c r="P210" s="86">
        <v>42754.964236111111</v>
      </c>
      <c r="Q210" s="84" t="s">
        <v>380</v>
      </c>
      <c r="R210" s="84"/>
      <c r="S210" s="84"/>
      <c r="T210" s="84" t="s">
        <v>646</v>
      </c>
      <c r="U210" s="86">
        <v>42754.964236111111</v>
      </c>
      <c r="V210" s="87" t="s">
        <v>696</v>
      </c>
      <c r="W210" s="84"/>
      <c r="X210" s="84"/>
      <c r="Y210" s="90" t="s">
        <v>883</v>
      </c>
      <c r="Z210" s="84"/>
      <c r="AA210" s="84" t="b">
        <v>0</v>
      </c>
      <c r="AB210" s="84">
        <v>0</v>
      </c>
      <c r="AC210" s="90" t="s">
        <v>1065</v>
      </c>
      <c r="AD210" s="84" t="b">
        <v>0</v>
      </c>
      <c r="AE210" s="84" t="s">
        <v>1076</v>
      </c>
      <c r="AF210" s="84"/>
      <c r="AG210" s="90" t="s">
        <v>1065</v>
      </c>
      <c r="AH210" s="84" t="b">
        <v>0</v>
      </c>
      <c r="AI210" s="84">
        <v>1</v>
      </c>
      <c r="AJ210" s="90" t="s">
        <v>1086</v>
      </c>
      <c r="AK210" s="84" t="s">
        <v>1093</v>
      </c>
      <c r="AL210" s="84" t="b">
        <v>0</v>
      </c>
      <c r="AM210" s="90" t="s">
        <v>1086</v>
      </c>
      <c r="AN210" s="84">
        <v>0</v>
      </c>
      <c r="AO210" s="84">
        <v>0</v>
      </c>
      <c r="AP210" s="84"/>
      <c r="AQ210" s="84"/>
      <c r="AR210" s="84"/>
      <c r="AS210" s="84"/>
      <c r="AT210" s="84"/>
      <c r="AU210" s="84"/>
      <c r="AV210" s="84"/>
      <c r="AW210" s="84"/>
      <c r="AX210" s="83">
        <v>2</v>
      </c>
    </row>
    <row r="211" spans="1:50" x14ac:dyDescent="0.25">
      <c r="A211" s="69" t="s">
        <v>230</v>
      </c>
      <c r="B211" s="69" t="s">
        <v>2311</v>
      </c>
      <c r="C211" s="70"/>
      <c r="D211" s="71"/>
      <c r="E211" s="72"/>
      <c r="F211" s="73"/>
      <c r="G211" s="70"/>
      <c r="H211" s="74"/>
      <c r="I211" s="75"/>
      <c r="J211" s="75"/>
      <c r="K211" s="36"/>
      <c r="L211" s="82"/>
      <c r="M211" s="82"/>
      <c r="N211" s="77"/>
      <c r="O211" s="84" t="s">
        <v>2329</v>
      </c>
      <c r="P211" s="86">
        <v>42755.437476851854</v>
      </c>
      <c r="Q211" s="84" t="s">
        <v>382</v>
      </c>
      <c r="R211" s="84"/>
      <c r="S211" s="84"/>
      <c r="T211" s="84"/>
      <c r="U211" s="86">
        <v>42755.437476851854</v>
      </c>
      <c r="V211" s="87" t="s">
        <v>698</v>
      </c>
      <c r="W211" s="84"/>
      <c r="X211" s="84"/>
      <c r="Y211" s="90" t="s">
        <v>885</v>
      </c>
      <c r="Z211" s="90" t="s">
        <v>1059</v>
      </c>
      <c r="AA211" s="84" t="b">
        <v>0</v>
      </c>
      <c r="AB211" s="84">
        <v>0</v>
      </c>
      <c r="AC211" s="90" t="s">
        <v>1070</v>
      </c>
      <c r="AD211" s="84" t="b">
        <v>0</v>
      </c>
      <c r="AE211" s="84" t="s">
        <v>1076</v>
      </c>
      <c r="AF211" s="84"/>
      <c r="AG211" s="90" t="s">
        <v>1065</v>
      </c>
      <c r="AH211" s="84" t="b">
        <v>0</v>
      </c>
      <c r="AI211" s="84">
        <v>0</v>
      </c>
      <c r="AJ211" s="90" t="s">
        <v>1065</v>
      </c>
      <c r="AK211" s="84" t="s">
        <v>1092</v>
      </c>
      <c r="AL211" s="84" t="b">
        <v>0</v>
      </c>
      <c r="AM211" s="90" t="s">
        <v>1059</v>
      </c>
      <c r="AN211" s="84">
        <v>0</v>
      </c>
      <c r="AO211" s="84">
        <v>0</v>
      </c>
      <c r="AP211" s="84"/>
      <c r="AQ211" s="84"/>
      <c r="AR211" s="84"/>
      <c r="AS211" s="84"/>
      <c r="AT211" s="84"/>
      <c r="AU211" s="84"/>
      <c r="AV211" s="84"/>
      <c r="AW211" s="84"/>
      <c r="AX211" s="83">
        <v>2</v>
      </c>
    </row>
    <row r="212" spans="1:50" x14ac:dyDescent="0.25">
      <c r="A212" s="69" t="s">
        <v>230</v>
      </c>
      <c r="B212" s="69" t="s">
        <v>645</v>
      </c>
      <c r="C212" s="70"/>
      <c r="D212" s="71"/>
      <c r="E212" s="72"/>
      <c r="F212" s="73"/>
      <c r="G212" s="70"/>
      <c r="H212" s="74"/>
      <c r="I212" s="75"/>
      <c r="J212" s="75"/>
      <c r="K212" s="36"/>
      <c r="L212" s="82"/>
      <c r="M212" s="82"/>
      <c r="N212" s="77"/>
      <c r="O212" s="84" t="s">
        <v>363</v>
      </c>
      <c r="P212" s="86">
        <v>42755.437476851854</v>
      </c>
      <c r="Q212" s="84" t="s">
        <v>382</v>
      </c>
      <c r="R212" s="84"/>
      <c r="S212" s="84"/>
      <c r="T212" s="84"/>
      <c r="U212" s="86">
        <v>42755.437476851854</v>
      </c>
      <c r="V212" s="87" t="s">
        <v>698</v>
      </c>
      <c r="W212" s="84"/>
      <c r="X212" s="84"/>
      <c r="Y212" s="90" t="s">
        <v>885</v>
      </c>
      <c r="Z212" s="90" t="s">
        <v>1059</v>
      </c>
      <c r="AA212" s="84" t="b">
        <v>0</v>
      </c>
      <c r="AB212" s="84">
        <v>0</v>
      </c>
      <c r="AC212" s="90" t="s">
        <v>1070</v>
      </c>
      <c r="AD212" s="84" t="b">
        <v>0</v>
      </c>
      <c r="AE212" s="84" t="s">
        <v>1076</v>
      </c>
      <c r="AF212" s="84"/>
      <c r="AG212" s="90" t="s">
        <v>1065</v>
      </c>
      <c r="AH212" s="84" t="b">
        <v>0</v>
      </c>
      <c r="AI212" s="84">
        <v>0</v>
      </c>
      <c r="AJ212" s="90" t="s">
        <v>1065</v>
      </c>
      <c r="AK212" s="84" t="s">
        <v>1092</v>
      </c>
      <c r="AL212" s="84" t="b">
        <v>0</v>
      </c>
      <c r="AM212" s="90" t="s">
        <v>1059</v>
      </c>
      <c r="AN212" s="84">
        <v>0</v>
      </c>
      <c r="AO212" s="84">
        <v>0</v>
      </c>
      <c r="AP212" s="84"/>
      <c r="AQ212" s="84"/>
      <c r="AR212" s="84"/>
      <c r="AS212" s="84"/>
      <c r="AT212" s="84"/>
      <c r="AU212" s="84"/>
      <c r="AV212" s="84"/>
      <c r="AW212" s="84"/>
      <c r="AX212" s="83">
        <v>2</v>
      </c>
    </row>
    <row r="213" spans="1:50" x14ac:dyDescent="0.25">
      <c r="A213" s="69" t="s">
        <v>231</v>
      </c>
      <c r="B213" s="69" t="s">
        <v>2303</v>
      </c>
      <c r="C213" s="70"/>
      <c r="D213" s="71"/>
      <c r="E213" s="72"/>
      <c r="F213" s="73"/>
      <c r="G213" s="70"/>
      <c r="H213" s="74"/>
      <c r="I213" s="75"/>
      <c r="J213" s="75"/>
      <c r="K213" s="36"/>
      <c r="L213" s="82"/>
      <c r="M213" s="82"/>
      <c r="N213" s="77"/>
      <c r="O213" s="84" t="s">
        <v>363</v>
      </c>
      <c r="P213" s="86">
        <v>42755.560208333336</v>
      </c>
      <c r="Q213" s="84" t="s">
        <v>369</v>
      </c>
      <c r="R213" s="84"/>
      <c r="S213" s="84"/>
      <c r="T213" s="84" t="s">
        <v>641</v>
      </c>
      <c r="U213" s="86">
        <v>42755.560208333336</v>
      </c>
      <c r="V213" s="87" t="s">
        <v>699</v>
      </c>
      <c r="W213" s="84"/>
      <c r="X213" s="84"/>
      <c r="Y213" s="90" t="s">
        <v>886</v>
      </c>
      <c r="Z213" s="84"/>
      <c r="AA213" s="84" t="b">
        <v>0</v>
      </c>
      <c r="AB213" s="84">
        <v>0</v>
      </c>
      <c r="AC213" s="90" t="s">
        <v>1065</v>
      </c>
      <c r="AD213" s="84" t="b">
        <v>0</v>
      </c>
      <c r="AE213" s="84" t="s">
        <v>1076</v>
      </c>
      <c r="AF213" s="84"/>
      <c r="AG213" s="90" t="s">
        <v>1065</v>
      </c>
      <c r="AH213" s="84" t="b">
        <v>0</v>
      </c>
      <c r="AI213" s="84">
        <v>7</v>
      </c>
      <c r="AJ213" s="90" t="s">
        <v>1081</v>
      </c>
      <c r="AK213" s="84" t="s">
        <v>1089</v>
      </c>
      <c r="AL213" s="84" t="b">
        <v>0</v>
      </c>
      <c r="AM213" s="90" t="s">
        <v>1081</v>
      </c>
      <c r="AN213" s="84">
        <v>0</v>
      </c>
      <c r="AO213" s="84">
        <v>0</v>
      </c>
      <c r="AP213" s="84"/>
      <c r="AQ213" s="84"/>
      <c r="AR213" s="84"/>
      <c r="AS213" s="84"/>
      <c r="AT213" s="84"/>
      <c r="AU213" s="84"/>
      <c r="AV213" s="84"/>
      <c r="AW213" s="84"/>
      <c r="AX213" s="83">
        <v>2</v>
      </c>
    </row>
    <row r="214" spans="1:50" x14ac:dyDescent="0.25">
      <c r="A214" s="69" t="s">
        <v>243</v>
      </c>
      <c r="B214" s="69" t="s">
        <v>645</v>
      </c>
      <c r="C214" s="70"/>
      <c r="D214" s="71"/>
      <c r="E214" s="72"/>
      <c r="F214" s="73"/>
      <c r="G214" s="70"/>
      <c r="H214" s="74"/>
      <c r="I214" s="75"/>
      <c r="J214" s="75"/>
      <c r="K214" s="36"/>
      <c r="L214" s="82"/>
      <c r="M214" s="82"/>
      <c r="N214" s="77"/>
      <c r="O214" s="84" t="s">
        <v>363</v>
      </c>
      <c r="P214" s="86">
        <v>42756.777129629627</v>
      </c>
      <c r="Q214" s="84" t="s">
        <v>393</v>
      </c>
      <c r="R214" s="84"/>
      <c r="S214" s="84"/>
      <c r="T214" s="84"/>
      <c r="U214" s="86">
        <v>42756.777129629627</v>
      </c>
      <c r="V214" s="87" t="s">
        <v>712</v>
      </c>
      <c r="W214" s="84"/>
      <c r="X214" s="84"/>
      <c r="Y214" s="90" t="s">
        <v>899</v>
      </c>
      <c r="Z214" s="84"/>
      <c r="AA214" s="84" t="b">
        <v>0</v>
      </c>
      <c r="AB214" s="84">
        <v>0</v>
      </c>
      <c r="AC214" s="90" t="s">
        <v>1065</v>
      </c>
      <c r="AD214" s="84" t="b">
        <v>0</v>
      </c>
      <c r="AE214" s="84" t="s">
        <v>1076</v>
      </c>
      <c r="AF214" s="84"/>
      <c r="AG214" s="90" t="s">
        <v>1065</v>
      </c>
      <c r="AH214" s="84" t="b">
        <v>0</v>
      </c>
      <c r="AI214" s="84">
        <v>0</v>
      </c>
      <c r="AJ214" s="90" t="s">
        <v>1065</v>
      </c>
      <c r="AK214" s="84" t="s">
        <v>1095</v>
      </c>
      <c r="AL214" s="84" t="b">
        <v>0</v>
      </c>
      <c r="AM214" s="90" t="s">
        <v>899</v>
      </c>
      <c r="AN214" s="84">
        <v>0</v>
      </c>
      <c r="AO214" s="84">
        <v>0</v>
      </c>
      <c r="AP214" s="84"/>
      <c r="AQ214" s="84"/>
      <c r="AR214" s="84"/>
      <c r="AS214" s="84"/>
      <c r="AT214" s="84"/>
      <c r="AU214" s="84"/>
      <c r="AV214" s="84"/>
      <c r="AW214" s="84"/>
      <c r="AX214" s="83">
        <v>2</v>
      </c>
    </row>
    <row r="215" spans="1:50" x14ac:dyDescent="0.25">
      <c r="A215" s="69" t="s">
        <v>245</v>
      </c>
      <c r="B215" s="69" t="s">
        <v>645</v>
      </c>
      <c r="C215" s="70"/>
      <c r="D215" s="71"/>
      <c r="E215" s="72"/>
      <c r="F215" s="73"/>
      <c r="G215" s="70"/>
      <c r="H215" s="74"/>
      <c r="I215" s="75"/>
      <c r="J215" s="75"/>
      <c r="K215" s="36"/>
      <c r="L215" s="82"/>
      <c r="M215" s="82"/>
      <c r="N215" s="77"/>
      <c r="O215" s="84" t="s">
        <v>363</v>
      </c>
      <c r="P215" s="86">
        <v>42756.916944444441</v>
      </c>
      <c r="Q215" s="84" t="s">
        <v>395</v>
      </c>
      <c r="R215" s="84"/>
      <c r="S215" s="84"/>
      <c r="T215" s="84" t="s">
        <v>653</v>
      </c>
      <c r="U215" s="86">
        <v>42756.916944444441</v>
      </c>
      <c r="V215" s="87" t="s">
        <v>714</v>
      </c>
      <c r="W215" s="84"/>
      <c r="X215" s="84"/>
      <c r="Y215" s="90" t="s">
        <v>901</v>
      </c>
      <c r="Z215" s="84"/>
      <c r="AA215" s="84" t="b">
        <v>0</v>
      </c>
      <c r="AB215" s="84">
        <v>0</v>
      </c>
      <c r="AC215" s="90" t="s">
        <v>1065</v>
      </c>
      <c r="AD215" s="84" t="b">
        <v>0</v>
      </c>
      <c r="AE215" s="84" t="s">
        <v>1076</v>
      </c>
      <c r="AF215" s="84"/>
      <c r="AG215" s="90" t="s">
        <v>1065</v>
      </c>
      <c r="AH215" s="84" t="b">
        <v>0</v>
      </c>
      <c r="AI215" s="84">
        <v>8</v>
      </c>
      <c r="AJ215" s="90" t="s">
        <v>1018</v>
      </c>
      <c r="AK215" s="84" t="s">
        <v>1090</v>
      </c>
      <c r="AL215" s="84" t="b">
        <v>0</v>
      </c>
      <c r="AM215" s="90" t="s">
        <v>1018</v>
      </c>
      <c r="AN215" s="84">
        <v>0</v>
      </c>
      <c r="AO215" s="84">
        <v>0</v>
      </c>
      <c r="AP215" s="84"/>
      <c r="AQ215" s="84"/>
      <c r="AR215" s="84"/>
      <c r="AS215" s="84"/>
      <c r="AT215" s="84"/>
      <c r="AU215" s="84"/>
      <c r="AV215" s="84"/>
      <c r="AW215" s="84"/>
      <c r="AX215" s="83">
        <v>2</v>
      </c>
    </row>
    <row r="216" spans="1:50" x14ac:dyDescent="0.25">
      <c r="A216" s="69" t="s">
        <v>246</v>
      </c>
      <c r="B216" s="69" t="s">
        <v>645</v>
      </c>
      <c r="C216" s="70"/>
      <c r="D216" s="71"/>
      <c r="E216" s="72"/>
      <c r="F216" s="73"/>
      <c r="G216" s="70"/>
      <c r="H216" s="74"/>
      <c r="I216" s="75"/>
      <c r="J216" s="75"/>
      <c r="K216" s="36"/>
      <c r="L216" s="82"/>
      <c r="M216" s="82"/>
      <c r="N216" s="77"/>
      <c r="O216" s="84" t="s">
        <v>363</v>
      </c>
      <c r="P216" s="86">
        <v>42756.9374537037</v>
      </c>
      <c r="Q216" s="84" t="s">
        <v>395</v>
      </c>
      <c r="R216" s="84"/>
      <c r="S216" s="84"/>
      <c r="T216" s="84" t="s">
        <v>653</v>
      </c>
      <c r="U216" s="86">
        <v>42756.9374537037</v>
      </c>
      <c r="V216" s="87" t="s">
        <v>715</v>
      </c>
      <c r="W216" s="84"/>
      <c r="X216" s="84"/>
      <c r="Y216" s="90" t="s">
        <v>902</v>
      </c>
      <c r="Z216" s="84"/>
      <c r="AA216" s="84" t="b">
        <v>0</v>
      </c>
      <c r="AB216" s="84">
        <v>0</v>
      </c>
      <c r="AC216" s="90" t="s">
        <v>1065</v>
      </c>
      <c r="AD216" s="84" t="b">
        <v>0</v>
      </c>
      <c r="AE216" s="84" t="s">
        <v>1076</v>
      </c>
      <c r="AF216" s="84"/>
      <c r="AG216" s="90" t="s">
        <v>1065</v>
      </c>
      <c r="AH216" s="84" t="b">
        <v>0</v>
      </c>
      <c r="AI216" s="84">
        <v>8</v>
      </c>
      <c r="AJ216" s="90" t="s">
        <v>1018</v>
      </c>
      <c r="AK216" s="84" t="s">
        <v>1090</v>
      </c>
      <c r="AL216" s="84" t="b">
        <v>0</v>
      </c>
      <c r="AM216" s="90" t="s">
        <v>1018</v>
      </c>
      <c r="AN216" s="84">
        <v>0</v>
      </c>
      <c r="AO216" s="84">
        <v>0</v>
      </c>
      <c r="AP216" s="84"/>
      <c r="AQ216" s="84"/>
      <c r="AR216" s="84"/>
      <c r="AS216" s="84"/>
      <c r="AT216" s="84"/>
      <c r="AU216" s="84"/>
      <c r="AV216" s="84"/>
      <c r="AW216" s="84"/>
      <c r="AX216" s="83">
        <v>2</v>
      </c>
    </row>
    <row r="217" spans="1:50" x14ac:dyDescent="0.25">
      <c r="A217" s="69" t="s">
        <v>247</v>
      </c>
      <c r="B217" s="69" t="s">
        <v>645</v>
      </c>
      <c r="C217" s="70"/>
      <c r="D217" s="71"/>
      <c r="E217" s="72"/>
      <c r="F217" s="73"/>
      <c r="G217" s="70"/>
      <c r="H217" s="74"/>
      <c r="I217" s="75"/>
      <c r="J217" s="75"/>
      <c r="K217" s="36"/>
      <c r="L217" s="82"/>
      <c r="M217" s="82"/>
      <c r="N217" s="77"/>
      <c r="O217" s="84" t="s">
        <v>363</v>
      </c>
      <c r="P217" s="86">
        <v>42756.945138888892</v>
      </c>
      <c r="Q217" s="84" t="s">
        <v>395</v>
      </c>
      <c r="R217" s="84"/>
      <c r="S217" s="84"/>
      <c r="T217" s="84" t="s">
        <v>653</v>
      </c>
      <c r="U217" s="86">
        <v>42756.945138888892</v>
      </c>
      <c r="V217" s="87" t="s">
        <v>716</v>
      </c>
      <c r="W217" s="84"/>
      <c r="X217" s="84"/>
      <c r="Y217" s="90" t="s">
        <v>903</v>
      </c>
      <c r="Z217" s="84"/>
      <c r="AA217" s="84" t="b">
        <v>0</v>
      </c>
      <c r="AB217" s="84">
        <v>0</v>
      </c>
      <c r="AC217" s="90" t="s">
        <v>1065</v>
      </c>
      <c r="AD217" s="84" t="b">
        <v>0</v>
      </c>
      <c r="AE217" s="84" t="s">
        <v>1076</v>
      </c>
      <c r="AF217" s="84"/>
      <c r="AG217" s="90" t="s">
        <v>1065</v>
      </c>
      <c r="AH217" s="84" t="b">
        <v>0</v>
      </c>
      <c r="AI217" s="84">
        <v>8</v>
      </c>
      <c r="AJ217" s="90" t="s">
        <v>1018</v>
      </c>
      <c r="AK217" s="84" t="s">
        <v>1090</v>
      </c>
      <c r="AL217" s="84" t="b">
        <v>0</v>
      </c>
      <c r="AM217" s="90" t="s">
        <v>1018</v>
      </c>
      <c r="AN217" s="84">
        <v>0</v>
      </c>
      <c r="AO217" s="84">
        <v>0</v>
      </c>
      <c r="AP217" s="84"/>
      <c r="AQ217" s="84"/>
      <c r="AR217" s="84"/>
      <c r="AS217" s="84"/>
      <c r="AT217" s="84"/>
      <c r="AU217" s="84"/>
      <c r="AV217" s="84"/>
      <c r="AW217" s="84"/>
      <c r="AX217" s="83">
        <v>2</v>
      </c>
    </row>
    <row r="218" spans="1:50" x14ac:dyDescent="0.25">
      <c r="A218" s="69" t="s">
        <v>248</v>
      </c>
      <c r="B218" s="69" t="s">
        <v>645</v>
      </c>
      <c r="C218" s="70"/>
      <c r="D218" s="71"/>
      <c r="E218" s="72"/>
      <c r="F218" s="73"/>
      <c r="G218" s="70"/>
      <c r="H218" s="74"/>
      <c r="I218" s="75"/>
      <c r="J218" s="75"/>
      <c r="K218" s="36"/>
      <c r="L218" s="82"/>
      <c r="M218" s="82"/>
      <c r="N218" s="77"/>
      <c r="O218" s="84" t="s">
        <v>363</v>
      </c>
      <c r="P218" s="86">
        <v>42756.979930555557</v>
      </c>
      <c r="Q218" s="84" t="s">
        <v>395</v>
      </c>
      <c r="R218" s="84"/>
      <c r="S218" s="84"/>
      <c r="T218" s="84" t="s">
        <v>653</v>
      </c>
      <c r="U218" s="86">
        <v>42756.979930555557</v>
      </c>
      <c r="V218" s="87" t="s">
        <v>717</v>
      </c>
      <c r="W218" s="84"/>
      <c r="X218" s="84"/>
      <c r="Y218" s="90" t="s">
        <v>904</v>
      </c>
      <c r="Z218" s="84"/>
      <c r="AA218" s="84" t="b">
        <v>0</v>
      </c>
      <c r="AB218" s="84">
        <v>0</v>
      </c>
      <c r="AC218" s="90" t="s">
        <v>1065</v>
      </c>
      <c r="AD218" s="84" t="b">
        <v>0</v>
      </c>
      <c r="AE218" s="84" t="s">
        <v>1076</v>
      </c>
      <c r="AF218" s="84"/>
      <c r="AG218" s="90" t="s">
        <v>1065</v>
      </c>
      <c r="AH218" s="84" t="b">
        <v>0</v>
      </c>
      <c r="AI218" s="84">
        <v>8</v>
      </c>
      <c r="AJ218" s="90" t="s">
        <v>1018</v>
      </c>
      <c r="AK218" s="84" t="s">
        <v>1092</v>
      </c>
      <c r="AL218" s="84" t="b">
        <v>0</v>
      </c>
      <c r="AM218" s="90" t="s">
        <v>1018</v>
      </c>
      <c r="AN218" s="84">
        <v>0</v>
      </c>
      <c r="AO218" s="84">
        <v>0</v>
      </c>
      <c r="AP218" s="84"/>
      <c r="AQ218" s="84"/>
      <c r="AR218" s="84"/>
      <c r="AS218" s="84"/>
      <c r="AT218" s="84"/>
      <c r="AU218" s="84"/>
      <c r="AV218" s="84"/>
      <c r="AW218" s="84"/>
      <c r="AX218" s="83">
        <v>2</v>
      </c>
    </row>
    <row r="219" spans="1:50" x14ac:dyDescent="0.25">
      <c r="A219" s="69" t="s">
        <v>249</v>
      </c>
      <c r="B219" s="69" t="s">
        <v>645</v>
      </c>
      <c r="C219" s="70"/>
      <c r="D219" s="71"/>
      <c r="E219" s="72"/>
      <c r="F219" s="73"/>
      <c r="G219" s="70"/>
      <c r="H219" s="74"/>
      <c r="I219" s="75"/>
      <c r="J219" s="75"/>
      <c r="K219" s="36"/>
      <c r="L219" s="82"/>
      <c r="M219" s="82"/>
      <c r="N219" s="77"/>
      <c r="O219" s="84" t="s">
        <v>363</v>
      </c>
      <c r="P219" s="86">
        <v>42757.090995370374</v>
      </c>
      <c r="Q219" s="84" t="s">
        <v>395</v>
      </c>
      <c r="R219" s="84"/>
      <c r="S219" s="84"/>
      <c r="T219" s="84" t="s">
        <v>653</v>
      </c>
      <c r="U219" s="86">
        <v>42757.090995370374</v>
      </c>
      <c r="V219" s="87" t="s">
        <v>718</v>
      </c>
      <c r="W219" s="84"/>
      <c r="X219" s="84"/>
      <c r="Y219" s="90" t="s">
        <v>905</v>
      </c>
      <c r="Z219" s="84"/>
      <c r="AA219" s="84" t="b">
        <v>0</v>
      </c>
      <c r="AB219" s="84">
        <v>0</v>
      </c>
      <c r="AC219" s="90" t="s">
        <v>1065</v>
      </c>
      <c r="AD219" s="84" t="b">
        <v>0</v>
      </c>
      <c r="AE219" s="84" t="s">
        <v>1076</v>
      </c>
      <c r="AF219" s="84"/>
      <c r="AG219" s="90" t="s">
        <v>1065</v>
      </c>
      <c r="AH219" s="84" t="b">
        <v>0</v>
      </c>
      <c r="AI219" s="84">
        <v>8</v>
      </c>
      <c r="AJ219" s="90" t="s">
        <v>1018</v>
      </c>
      <c r="AK219" s="84" t="s">
        <v>1090</v>
      </c>
      <c r="AL219" s="84" t="b">
        <v>0</v>
      </c>
      <c r="AM219" s="90" t="s">
        <v>1018</v>
      </c>
      <c r="AN219" s="84">
        <v>0</v>
      </c>
      <c r="AO219" s="84">
        <v>0</v>
      </c>
      <c r="AP219" s="84"/>
      <c r="AQ219" s="84"/>
      <c r="AR219" s="84"/>
      <c r="AS219" s="84"/>
      <c r="AT219" s="84"/>
      <c r="AU219" s="84"/>
      <c r="AV219" s="84"/>
      <c r="AW219" s="84"/>
      <c r="AX219" s="83">
        <v>2</v>
      </c>
    </row>
    <row r="220" spans="1:50" x14ac:dyDescent="0.25">
      <c r="A220" s="69" t="s">
        <v>251</v>
      </c>
      <c r="B220" s="69" t="s">
        <v>645</v>
      </c>
      <c r="C220" s="70"/>
      <c r="D220" s="71"/>
      <c r="E220" s="72"/>
      <c r="F220" s="73"/>
      <c r="G220" s="70"/>
      <c r="H220" s="74"/>
      <c r="I220" s="75"/>
      <c r="J220" s="75"/>
      <c r="K220" s="36"/>
      <c r="L220" s="82"/>
      <c r="M220" s="82"/>
      <c r="N220" s="77"/>
      <c r="O220" s="84" t="s">
        <v>363</v>
      </c>
      <c r="P220" s="86">
        <v>42757.234918981485</v>
      </c>
      <c r="Q220" s="84" t="s">
        <v>395</v>
      </c>
      <c r="R220" s="84"/>
      <c r="S220" s="84"/>
      <c r="T220" s="84" t="s">
        <v>653</v>
      </c>
      <c r="U220" s="86">
        <v>42757.234918981485</v>
      </c>
      <c r="V220" s="87" t="s">
        <v>721</v>
      </c>
      <c r="W220" s="84"/>
      <c r="X220" s="84"/>
      <c r="Y220" s="90" t="s">
        <v>908</v>
      </c>
      <c r="Z220" s="84"/>
      <c r="AA220" s="84" t="b">
        <v>0</v>
      </c>
      <c r="AB220" s="84">
        <v>0</v>
      </c>
      <c r="AC220" s="90" t="s">
        <v>1065</v>
      </c>
      <c r="AD220" s="84" t="b">
        <v>0</v>
      </c>
      <c r="AE220" s="84" t="s">
        <v>1076</v>
      </c>
      <c r="AF220" s="84"/>
      <c r="AG220" s="90" t="s">
        <v>1065</v>
      </c>
      <c r="AH220" s="84" t="b">
        <v>0</v>
      </c>
      <c r="AI220" s="84">
        <v>8</v>
      </c>
      <c r="AJ220" s="90" t="s">
        <v>1018</v>
      </c>
      <c r="AK220" s="84" t="s">
        <v>1090</v>
      </c>
      <c r="AL220" s="84" t="b">
        <v>0</v>
      </c>
      <c r="AM220" s="90" t="s">
        <v>1018</v>
      </c>
      <c r="AN220" s="84">
        <v>0</v>
      </c>
      <c r="AO220" s="84">
        <v>0</v>
      </c>
      <c r="AP220" s="84"/>
      <c r="AQ220" s="84"/>
      <c r="AR220" s="84"/>
      <c r="AS220" s="84"/>
      <c r="AT220" s="84"/>
      <c r="AU220" s="84"/>
      <c r="AV220" s="84"/>
      <c r="AW220" s="84"/>
      <c r="AX220" s="83">
        <v>2</v>
      </c>
    </row>
    <row r="221" spans="1:50" x14ac:dyDescent="0.25">
      <c r="A221" s="69" t="s">
        <v>264</v>
      </c>
      <c r="B221" s="69" t="s">
        <v>2312</v>
      </c>
      <c r="C221" s="70"/>
      <c r="D221" s="71"/>
      <c r="E221" s="72"/>
      <c r="F221" s="73"/>
      <c r="G221" s="70"/>
      <c r="H221" s="74"/>
      <c r="I221" s="75"/>
      <c r="J221" s="75"/>
      <c r="K221" s="36"/>
      <c r="L221" s="82"/>
      <c r="M221" s="82"/>
      <c r="N221" s="77"/>
      <c r="O221" s="84" t="s">
        <v>363</v>
      </c>
      <c r="P221" s="86">
        <v>42754.330381944441</v>
      </c>
      <c r="Q221" s="84" t="s">
        <v>414</v>
      </c>
      <c r="R221" s="87" t="s">
        <v>554</v>
      </c>
      <c r="S221" s="84" t="s">
        <v>611</v>
      </c>
      <c r="T221" s="84"/>
      <c r="U221" s="86">
        <v>42754.330381944441</v>
      </c>
      <c r="V221" s="87" t="s">
        <v>741</v>
      </c>
      <c r="W221" s="84"/>
      <c r="X221" s="84"/>
      <c r="Y221" s="90" t="s">
        <v>928</v>
      </c>
      <c r="Z221" s="84"/>
      <c r="AA221" s="84" t="b">
        <v>0</v>
      </c>
      <c r="AB221" s="84">
        <v>1</v>
      </c>
      <c r="AC221" s="90" t="s">
        <v>1065</v>
      </c>
      <c r="AD221" s="84" t="b">
        <v>0</v>
      </c>
      <c r="AE221" s="84" t="s">
        <v>1076</v>
      </c>
      <c r="AF221" s="84"/>
      <c r="AG221" s="90" t="s">
        <v>1065</v>
      </c>
      <c r="AH221" s="84" t="b">
        <v>0</v>
      </c>
      <c r="AI221" s="84">
        <v>1</v>
      </c>
      <c r="AJ221" s="90" t="s">
        <v>1065</v>
      </c>
      <c r="AK221" s="84" t="s">
        <v>1089</v>
      </c>
      <c r="AL221" s="84" t="b">
        <v>1</v>
      </c>
      <c r="AM221" s="90" t="s">
        <v>928</v>
      </c>
      <c r="AN221" s="84">
        <v>0</v>
      </c>
      <c r="AO221" s="84">
        <v>0</v>
      </c>
      <c r="AP221" s="84"/>
      <c r="AQ221" s="84"/>
      <c r="AR221" s="84"/>
      <c r="AS221" s="84"/>
      <c r="AT221" s="84"/>
      <c r="AU221" s="84"/>
      <c r="AV221" s="84"/>
      <c r="AW221" s="84"/>
      <c r="AX221" s="83">
        <v>2</v>
      </c>
    </row>
    <row r="222" spans="1:50" x14ac:dyDescent="0.25">
      <c r="A222" s="69" t="s">
        <v>265</v>
      </c>
      <c r="B222" s="69" t="s">
        <v>2312</v>
      </c>
      <c r="C222" s="70"/>
      <c r="D222" s="71"/>
      <c r="E222" s="72"/>
      <c r="F222" s="73"/>
      <c r="G222" s="70"/>
      <c r="H222" s="74"/>
      <c r="I222" s="75"/>
      <c r="J222" s="75"/>
      <c r="K222" s="36"/>
      <c r="L222" s="82"/>
      <c r="M222" s="82"/>
      <c r="N222" s="77"/>
      <c r="O222" s="84" t="s">
        <v>363</v>
      </c>
      <c r="P222" s="86">
        <v>42754.334861111114</v>
      </c>
      <c r="Q222" s="84" t="s">
        <v>415</v>
      </c>
      <c r="R222" s="84"/>
      <c r="S222" s="84"/>
      <c r="T222" s="84"/>
      <c r="U222" s="86">
        <v>42754.334861111114</v>
      </c>
      <c r="V222" s="87" t="s">
        <v>742</v>
      </c>
      <c r="W222" s="84"/>
      <c r="X222" s="84"/>
      <c r="Y222" s="90" t="s">
        <v>929</v>
      </c>
      <c r="Z222" s="84"/>
      <c r="AA222" s="84" t="b">
        <v>0</v>
      </c>
      <c r="AB222" s="84">
        <v>0</v>
      </c>
      <c r="AC222" s="90" t="s">
        <v>1065</v>
      </c>
      <c r="AD222" s="84" t="b">
        <v>0</v>
      </c>
      <c r="AE222" s="84" t="s">
        <v>1076</v>
      </c>
      <c r="AF222" s="84"/>
      <c r="AG222" s="90" t="s">
        <v>1065</v>
      </c>
      <c r="AH222" s="84" t="b">
        <v>0</v>
      </c>
      <c r="AI222" s="84">
        <v>1</v>
      </c>
      <c r="AJ222" s="90" t="s">
        <v>928</v>
      </c>
      <c r="AK222" s="84" t="s">
        <v>1100</v>
      </c>
      <c r="AL222" s="84" t="b">
        <v>0</v>
      </c>
      <c r="AM222" s="90" t="s">
        <v>928</v>
      </c>
      <c r="AN222" s="84">
        <v>0</v>
      </c>
      <c r="AO222" s="84">
        <v>0</v>
      </c>
      <c r="AP222" s="84"/>
      <c r="AQ222" s="84"/>
      <c r="AR222" s="84"/>
      <c r="AS222" s="84"/>
      <c r="AT222" s="84"/>
      <c r="AU222" s="84"/>
      <c r="AV222" s="84"/>
      <c r="AW222" s="84"/>
      <c r="AX222" s="83">
        <v>2</v>
      </c>
    </row>
    <row r="223" spans="1:50" x14ac:dyDescent="0.25">
      <c r="A223" s="69" t="s">
        <v>264</v>
      </c>
      <c r="B223" s="69" t="s">
        <v>2300</v>
      </c>
      <c r="C223" s="70"/>
      <c r="D223" s="71"/>
      <c r="E223" s="72"/>
      <c r="F223" s="73"/>
      <c r="G223" s="70"/>
      <c r="H223" s="74"/>
      <c r="I223" s="75"/>
      <c r="J223" s="75"/>
      <c r="K223" s="36"/>
      <c r="L223" s="82"/>
      <c r="M223" s="82"/>
      <c r="N223" s="77"/>
      <c r="O223" s="84" t="s">
        <v>363</v>
      </c>
      <c r="P223" s="86">
        <v>42754.330381944441</v>
      </c>
      <c r="Q223" s="84" t="s">
        <v>414</v>
      </c>
      <c r="R223" s="87" t="s">
        <v>554</v>
      </c>
      <c r="S223" s="84" t="s">
        <v>611</v>
      </c>
      <c r="T223" s="84"/>
      <c r="U223" s="86">
        <v>42754.330381944441</v>
      </c>
      <c r="V223" s="87" t="s">
        <v>741</v>
      </c>
      <c r="W223" s="84"/>
      <c r="X223" s="84"/>
      <c r="Y223" s="90" t="s">
        <v>928</v>
      </c>
      <c r="Z223" s="84"/>
      <c r="AA223" s="84" t="b">
        <v>0</v>
      </c>
      <c r="AB223" s="84">
        <v>1</v>
      </c>
      <c r="AC223" s="90" t="s">
        <v>1065</v>
      </c>
      <c r="AD223" s="84" t="b">
        <v>0</v>
      </c>
      <c r="AE223" s="84" t="s">
        <v>1076</v>
      </c>
      <c r="AF223" s="84"/>
      <c r="AG223" s="90" t="s">
        <v>1065</v>
      </c>
      <c r="AH223" s="84" t="b">
        <v>0</v>
      </c>
      <c r="AI223" s="84">
        <v>1</v>
      </c>
      <c r="AJ223" s="90" t="s">
        <v>1065</v>
      </c>
      <c r="AK223" s="84" t="s">
        <v>1089</v>
      </c>
      <c r="AL223" s="84" t="b">
        <v>1</v>
      </c>
      <c r="AM223" s="90" t="s">
        <v>928</v>
      </c>
      <c r="AN223" s="84">
        <v>0</v>
      </c>
      <c r="AO223" s="84">
        <v>0</v>
      </c>
      <c r="AP223" s="84"/>
      <c r="AQ223" s="84"/>
      <c r="AR223" s="84"/>
      <c r="AS223" s="84"/>
      <c r="AT223" s="84"/>
      <c r="AU223" s="84"/>
      <c r="AV223" s="84"/>
      <c r="AW223" s="84"/>
      <c r="AX223" s="83">
        <v>2</v>
      </c>
    </row>
    <row r="224" spans="1:50" x14ac:dyDescent="0.25">
      <c r="A224" s="69" t="s">
        <v>265</v>
      </c>
      <c r="B224" s="69" t="s">
        <v>2300</v>
      </c>
      <c r="C224" s="70"/>
      <c r="D224" s="71"/>
      <c r="E224" s="72"/>
      <c r="F224" s="73"/>
      <c r="G224" s="70"/>
      <c r="H224" s="74"/>
      <c r="I224" s="75"/>
      <c r="J224" s="75"/>
      <c r="K224" s="36"/>
      <c r="L224" s="82"/>
      <c r="M224" s="82"/>
      <c r="N224" s="77"/>
      <c r="O224" s="84" t="s">
        <v>363</v>
      </c>
      <c r="P224" s="86">
        <v>42754.334861111114</v>
      </c>
      <c r="Q224" s="84" t="s">
        <v>415</v>
      </c>
      <c r="R224" s="84"/>
      <c r="S224" s="84"/>
      <c r="T224" s="84"/>
      <c r="U224" s="86">
        <v>42754.334861111114</v>
      </c>
      <c r="V224" s="87" t="s">
        <v>742</v>
      </c>
      <c r="W224" s="84"/>
      <c r="X224" s="84"/>
      <c r="Y224" s="90" t="s">
        <v>929</v>
      </c>
      <c r="Z224" s="84"/>
      <c r="AA224" s="84" t="b">
        <v>0</v>
      </c>
      <c r="AB224" s="84">
        <v>0</v>
      </c>
      <c r="AC224" s="90" t="s">
        <v>1065</v>
      </c>
      <c r="AD224" s="84" t="b">
        <v>0</v>
      </c>
      <c r="AE224" s="84" t="s">
        <v>1076</v>
      </c>
      <c r="AF224" s="84"/>
      <c r="AG224" s="90" t="s">
        <v>1065</v>
      </c>
      <c r="AH224" s="84" t="b">
        <v>0</v>
      </c>
      <c r="AI224" s="84">
        <v>1</v>
      </c>
      <c r="AJ224" s="90" t="s">
        <v>928</v>
      </c>
      <c r="AK224" s="84" t="s">
        <v>1100</v>
      </c>
      <c r="AL224" s="84" t="b">
        <v>0</v>
      </c>
      <c r="AM224" s="90" t="s">
        <v>928</v>
      </c>
      <c r="AN224" s="84">
        <v>0</v>
      </c>
      <c r="AO224" s="84">
        <v>0</v>
      </c>
      <c r="AP224" s="84"/>
      <c r="AQ224" s="84"/>
      <c r="AR224" s="84"/>
      <c r="AS224" s="84"/>
      <c r="AT224" s="84"/>
      <c r="AU224" s="84"/>
      <c r="AV224" s="84"/>
      <c r="AW224" s="84"/>
      <c r="AX224" s="83">
        <v>2</v>
      </c>
    </row>
    <row r="225" spans="1:50" x14ac:dyDescent="0.25">
      <c r="A225" s="69" t="s">
        <v>270</v>
      </c>
      <c r="B225" s="69" t="s">
        <v>2313</v>
      </c>
      <c r="C225" s="70"/>
      <c r="D225" s="71"/>
      <c r="E225" s="72"/>
      <c r="F225" s="73"/>
      <c r="G225" s="70"/>
      <c r="H225" s="74"/>
      <c r="I225" s="75"/>
      <c r="J225" s="75"/>
      <c r="K225" s="36"/>
      <c r="L225" s="82"/>
      <c r="M225" s="82"/>
      <c r="N225" s="77"/>
      <c r="O225" s="84" t="s">
        <v>363</v>
      </c>
      <c r="P225" s="86">
        <v>42758.669537037036</v>
      </c>
      <c r="Q225" s="84" t="s">
        <v>420</v>
      </c>
      <c r="R225" s="84"/>
      <c r="S225" s="84"/>
      <c r="T225" s="84"/>
      <c r="U225" s="86">
        <v>42758.669537037036</v>
      </c>
      <c r="V225" s="87" t="s">
        <v>749</v>
      </c>
      <c r="W225" s="84"/>
      <c r="X225" s="84"/>
      <c r="Y225" s="90" t="s">
        <v>936</v>
      </c>
      <c r="Z225" s="90" t="s">
        <v>1060</v>
      </c>
      <c r="AA225" s="84" t="b">
        <v>0</v>
      </c>
      <c r="AB225" s="84">
        <v>0</v>
      </c>
      <c r="AC225" s="90" t="s">
        <v>1066</v>
      </c>
      <c r="AD225" s="84" t="b">
        <v>0</v>
      </c>
      <c r="AE225" s="84" t="s">
        <v>1076</v>
      </c>
      <c r="AF225" s="84"/>
      <c r="AG225" s="90" t="s">
        <v>1065</v>
      </c>
      <c r="AH225" s="84" t="b">
        <v>0</v>
      </c>
      <c r="AI225" s="84">
        <v>0</v>
      </c>
      <c r="AJ225" s="90" t="s">
        <v>1065</v>
      </c>
      <c r="AK225" s="84" t="s">
        <v>1089</v>
      </c>
      <c r="AL225" s="84" t="b">
        <v>0</v>
      </c>
      <c r="AM225" s="90" t="s">
        <v>1060</v>
      </c>
      <c r="AN225" s="84">
        <v>0</v>
      </c>
      <c r="AO225" s="84">
        <v>0</v>
      </c>
      <c r="AP225" s="84"/>
      <c r="AQ225" s="84"/>
      <c r="AR225" s="84"/>
      <c r="AS225" s="84"/>
      <c r="AT225" s="84"/>
      <c r="AU225" s="84"/>
      <c r="AV225" s="84"/>
      <c r="AW225" s="84"/>
      <c r="AX225" s="83">
        <v>2</v>
      </c>
    </row>
    <row r="226" spans="1:50" x14ac:dyDescent="0.25">
      <c r="A226" s="69" t="s">
        <v>270</v>
      </c>
      <c r="B226" s="69" t="s">
        <v>645</v>
      </c>
      <c r="C226" s="70"/>
      <c r="D226" s="71"/>
      <c r="E226" s="72"/>
      <c r="F226" s="73"/>
      <c r="G226" s="70"/>
      <c r="H226" s="74"/>
      <c r="I226" s="75"/>
      <c r="J226" s="75"/>
      <c r="K226" s="36"/>
      <c r="L226" s="82"/>
      <c r="M226" s="82"/>
      <c r="N226" s="77"/>
      <c r="O226" s="84" t="s">
        <v>2329</v>
      </c>
      <c r="P226" s="86">
        <v>42758.669537037036</v>
      </c>
      <c r="Q226" s="84" t="s">
        <v>420</v>
      </c>
      <c r="R226" s="84"/>
      <c r="S226" s="84"/>
      <c r="T226" s="84"/>
      <c r="U226" s="86">
        <v>42758.669537037036</v>
      </c>
      <c r="V226" s="87" t="s">
        <v>749</v>
      </c>
      <c r="W226" s="84"/>
      <c r="X226" s="84"/>
      <c r="Y226" s="90" t="s">
        <v>936</v>
      </c>
      <c r="Z226" s="90" t="s">
        <v>1060</v>
      </c>
      <c r="AA226" s="84" t="b">
        <v>0</v>
      </c>
      <c r="AB226" s="84">
        <v>0</v>
      </c>
      <c r="AC226" s="90" t="s">
        <v>1066</v>
      </c>
      <c r="AD226" s="84" t="b">
        <v>0</v>
      </c>
      <c r="AE226" s="84" t="s">
        <v>1076</v>
      </c>
      <c r="AF226" s="84"/>
      <c r="AG226" s="90" t="s">
        <v>1065</v>
      </c>
      <c r="AH226" s="84" t="b">
        <v>0</v>
      </c>
      <c r="AI226" s="84">
        <v>0</v>
      </c>
      <c r="AJ226" s="90" t="s">
        <v>1065</v>
      </c>
      <c r="AK226" s="84" t="s">
        <v>1089</v>
      </c>
      <c r="AL226" s="84" t="b">
        <v>0</v>
      </c>
      <c r="AM226" s="90" t="s">
        <v>1060</v>
      </c>
      <c r="AN226" s="84">
        <v>0</v>
      </c>
      <c r="AO226" s="84">
        <v>0</v>
      </c>
      <c r="AP226" s="84"/>
      <c r="AQ226" s="84"/>
      <c r="AR226" s="84"/>
      <c r="AS226" s="84"/>
      <c r="AT226" s="84"/>
      <c r="AU226" s="84"/>
      <c r="AV226" s="84"/>
      <c r="AW226" s="84"/>
      <c r="AX226" s="83">
        <v>2</v>
      </c>
    </row>
    <row r="227" spans="1:50" x14ac:dyDescent="0.25">
      <c r="A227" s="69" t="s">
        <v>272</v>
      </c>
      <c r="B227" s="69" t="s">
        <v>2314</v>
      </c>
      <c r="C227" s="70"/>
      <c r="D227" s="71"/>
      <c r="E227" s="72"/>
      <c r="F227" s="73"/>
      <c r="G227" s="70"/>
      <c r="H227" s="74"/>
      <c r="I227" s="75"/>
      <c r="J227" s="75"/>
      <c r="K227" s="36"/>
      <c r="L227" s="82"/>
      <c r="M227" s="82"/>
      <c r="N227" s="77"/>
      <c r="O227" s="84" t="s">
        <v>2329</v>
      </c>
      <c r="P227" s="86">
        <v>42758.67328703704</v>
      </c>
      <c r="Q227" s="84" t="s">
        <v>422</v>
      </c>
      <c r="R227" s="84"/>
      <c r="S227" s="84"/>
      <c r="T227" s="84"/>
      <c r="U227" s="86">
        <v>42758.67328703704</v>
      </c>
      <c r="V227" s="87" t="s">
        <v>751</v>
      </c>
      <c r="W227" s="84"/>
      <c r="X227" s="84"/>
      <c r="Y227" s="90" t="s">
        <v>938</v>
      </c>
      <c r="Z227" s="90" t="s">
        <v>1061</v>
      </c>
      <c r="AA227" s="84" t="b">
        <v>0</v>
      </c>
      <c r="AB227" s="84">
        <v>0</v>
      </c>
      <c r="AC227" s="90" t="s">
        <v>1071</v>
      </c>
      <c r="AD227" s="84" t="b">
        <v>0</v>
      </c>
      <c r="AE227" s="84" t="s">
        <v>1076</v>
      </c>
      <c r="AF227" s="84"/>
      <c r="AG227" s="90" t="s">
        <v>1065</v>
      </c>
      <c r="AH227" s="84" t="b">
        <v>0</v>
      </c>
      <c r="AI227" s="84">
        <v>0</v>
      </c>
      <c r="AJ227" s="90" t="s">
        <v>1065</v>
      </c>
      <c r="AK227" s="84" t="s">
        <v>1090</v>
      </c>
      <c r="AL227" s="84" t="b">
        <v>0</v>
      </c>
      <c r="AM227" s="90" t="s">
        <v>1061</v>
      </c>
      <c r="AN227" s="84">
        <v>0</v>
      </c>
      <c r="AO227" s="84">
        <v>0</v>
      </c>
      <c r="AP227" s="84"/>
      <c r="AQ227" s="84"/>
      <c r="AR227" s="84"/>
      <c r="AS227" s="84"/>
      <c r="AT227" s="84"/>
      <c r="AU227" s="84"/>
      <c r="AV227" s="84"/>
      <c r="AW227" s="84"/>
      <c r="AX227" s="83">
        <v>2</v>
      </c>
    </row>
    <row r="228" spans="1:50" x14ac:dyDescent="0.25">
      <c r="A228" s="69" t="s">
        <v>272</v>
      </c>
      <c r="B228" s="69" t="s">
        <v>645</v>
      </c>
      <c r="C228" s="70"/>
      <c r="D228" s="71"/>
      <c r="E228" s="72"/>
      <c r="F228" s="73"/>
      <c r="G228" s="70"/>
      <c r="H228" s="74"/>
      <c r="I228" s="75"/>
      <c r="J228" s="75"/>
      <c r="K228" s="36"/>
      <c r="L228" s="82"/>
      <c r="M228" s="82"/>
      <c r="N228" s="77"/>
      <c r="O228" s="84" t="s">
        <v>363</v>
      </c>
      <c r="P228" s="86">
        <v>42758.67328703704</v>
      </c>
      <c r="Q228" s="84" t="s">
        <v>422</v>
      </c>
      <c r="R228" s="84"/>
      <c r="S228" s="84"/>
      <c r="T228" s="84"/>
      <c r="U228" s="86">
        <v>42758.67328703704</v>
      </c>
      <c r="V228" s="87" t="s">
        <v>751</v>
      </c>
      <c r="W228" s="84"/>
      <c r="X228" s="84"/>
      <c r="Y228" s="90" t="s">
        <v>938</v>
      </c>
      <c r="Z228" s="90" t="s">
        <v>1061</v>
      </c>
      <c r="AA228" s="84" t="b">
        <v>0</v>
      </c>
      <c r="AB228" s="84">
        <v>0</v>
      </c>
      <c r="AC228" s="90" t="s">
        <v>1071</v>
      </c>
      <c r="AD228" s="84" t="b">
        <v>0</v>
      </c>
      <c r="AE228" s="84" t="s">
        <v>1076</v>
      </c>
      <c r="AF228" s="84"/>
      <c r="AG228" s="90" t="s">
        <v>1065</v>
      </c>
      <c r="AH228" s="84" t="b">
        <v>0</v>
      </c>
      <c r="AI228" s="84">
        <v>0</v>
      </c>
      <c r="AJ228" s="90" t="s">
        <v>1065</v>
      </c>
      <c r="AK228" s="84" t="s">
        <v>1090</v>
      </c>
      <c r="AL228" s="84" t="b">
        <v>0</v>
      </c>
      <c r="AM228" s="90" t="s">
        <v>1061</v>
      </c>
      <c r="AN228" s="84">
        <v>0</v>
      </c>
      <c r="AO228" s="84">
        <v>0</v>
      </c>
      <c r="AP228" s="84"/>
      <c r="AQ228" s="84"/>
      <c r="AR228" s="84"/>
      <c r="AS228" s="84"/>
      <c r="AT228" s="84"/>
      <c r="AU228" s="84"/>
      <c r="AV228" s="84"/>
      <c r="AW228" s="84"/>
      <c r="AX228" s="83">
        <v>2</v>
      </c>
    </row>
    <row r="229" spans="1:50" x14ac:dyDescent="0.25">
      <c r="A229" s="69" t="s">
        <v>273</v>
      </c>
      <c r="B229" s="69" t="s">
        <v>645</v>
      </c>
      <c r="C229" s="70"/>
      <c r="D229" s="71"/>
      <c r="E229" s="72"/>
      <c r="F229" s="73"/>
      <c r="G229" s="70"/>
      <c r="H229" s="74"/>
      <c r="I229" s="75"/>
      <c r="J229" s="75"/>
      <c r="K229" s="36"/>
      <c r="L229" s="82"/>
      <c r="M229" s="82"/>
      <c r="N229" s="77"/>
      <c r="O229" s="84" t="s">
        <v>363</v>
      </c>
      <c r="P229" s="86">
        <v>42758.673541666663</v>
      </c>
      <c r="Q229" s="84" t="s">
        <v>423</v>
      </c>
      <c r="R229" s="84"/>
      <c r="S229" s="84"/>
      <c r="T229" s="84" t="s">
        <v>661</v>
      </c>
      <c r="U229" s="86">
        <v>42758.673541666663</v>
      </c>
      <c r="V229" s="87" t="s">
        <v>752</v>
      </c>
      <c r="W229" s="84"/>
      <c r="X229" s="84"/>
      <c r="Y229" s="90" t="s">
        <v>939</v>
      </c>
      <c r="Z229" s="84"/>
      <c r="AA229" s="84" t="b">
        <v>0</v>
      </c>
      <c r="AB229" s="84">
        <v>0</v>
      </c>
      <c r="AC229" s="90" t="s">
        <v>1065</v>
      </c>
      <c r="AD229" s="84" t="b">
        <v>0</v>
      </c>
      <c r="AE229" s="84" t="s">
        <v>1076</v>
      </c>
      <c r="AF229" s="84"/>
      <c r="AG229" s="90" t="s">
        <v>1065</v>
      </c>
      <c r="AH229" s="84" t="b">
        <v>0</v>
      </c>
      <c r="AI229" s="84">
        <v>179475</v>
      </c>
      <c r="AJ229" s="90" t="s">
        <v>1060</v>
      </c>
      <c r="AK229" s="84" t="s">
        <v>1090</v>
      </c>
      <c r="AL229" s="84" t="b">
        <v>0</v>
      </c>
      <c r="AM229" s="90" t="s">
        <v>1060</v>
      </c>
      <c r="AN229" s="84">
        <v>0</v>
      </c>
      <c r="AO229" s="84">
        <v>0</v>
      </c>
      <c r="AP229" s="84"/>
      <c r="AQ229" s="84"/>
      <c r="AR229" s="84"/>
      <c r="AS229" s="84"/>
      <c r="AT229" s="84"/>
      <c r="AU229" s="84"/>
      <c r="AV229" s="84"/>
      <c r="AW229" s="84"/>
      <c r="AX229" s="83">
        <v>2</v>
      </c>
    </row>
    <row r="230" spans="1:50" x14ac:dyDescent="0.25">
      <c r="A230" s="69" t="s">
        <v>274</v>
      </c>
      <c r="B230" s="69" t="s">
        <v>2315</v>
      </c>
      <c r="C230" s="70"/>
      <c r="D230" s="71"/>
      <c r="E230" s="72"/>
      <c r="F230" s="73"/>
      <c r="G230" s="70"/>
      <c r="H230" s="74"/>
      <c r="I230" s="75"/>
      <c r="J230" s="75"/>
      <c r="K230" s="36"/>
      <c r="L230" s="82"/>
      <c r="M230" s="82"/>
      <c r="N230" s="77"/>
      <c r="O230" s="84" t="s">
        <v>2329</v>
      </c>
      <c r="P230" s="86">
        <v>42758.676527777781</v>
      </c>
      <c r="Q230" s="84" t="s">
        <v>424</v>
      </c>
      <c r="R230" s="87" t="s">
        <v>559</v>
      </c>
      <c r="S230" s="84" t="s">
        <v>611</v>
      </c>
      <c r="T230" s="84"/>
      <c r="U230" s="86">
        <v>42758.676527777781</v>
      </c>
      <c r="V230" s="87" t="s">
        <v>753</v>
      </c>
      <c r="W230" s="84"/>
      <c r="X230" s="84"/>
      <c r="Y230" s="90" t="s">
        <v>940</v>
      </c>
      <c r="Z230" s="84"/>
      <c r="AA230" s="84" t="b">
        <v>0</v>
      </c>
      <c r="AB230" s="84">
        <v>2</v>
      </c>
      <c r="AC230" s="90" t="s">
        <v>1072</v>
      </c>
      <c r="AD230" s="84" t="b">
        <v>1</v>
      </c>
      <c r="AE230" s="84" t="s">
        <v>1076</v>
      </c>
      <c r="AF230" s="84"/>
      <c r="AG230" s="90" t="s">
        <v>1060</v>
      </c>
      <c r="AH230" s="84" t="b">
        <v>0</v>
      </c>
      <c r="AI230" s="84">
        <v>0</v>
      </c>
      <c r="AJ230" s="90" t="s">
        <v>1065</v>
      </c>
      <c r="AK230" s="84" t="s">
        <v>1090</v>
      </c>
      <c r="AL230" s="84" t="b">
        <v>0</v>
      </c>
      <c r="AM230" s="90" t="s">
        <v>940</v>
      </c>
      <c r="AN230" s="84">
        <v>0</v>
      </c>
      <c r="AO230" s="84">
        <v>0</v>
      </c>
      <c r="AP230" s="84" t="s">
        <v>1112</v>
      </c>
      <c r="AQ230" s="84" t="s">
        <v>1116</v>
      </c>
      <c r="AR230" s="84" t="s">
        <v>1118</v>
      </c>
      <c r="AS230" s="84" t="s">
        <v>1120</v>
      </c>
      <c r="AT230" s="84" t="s">
        <v>1124</v>
      </c>
      <c r="AU230" s="84" t="s">
        <v>1128</v>
      </c>
      <c r="AV230" s="84" t="s">
        <v>1131</v>
      </c>
      <c r="AW230" s="87" t="s">
        <v>1133</v>
      </c>
      <c r="AX230" s="83">
        <v>2</v>
      </c>
    </row>
    <row r="231" spans="1:50" x14ac:dyDescent="0.25">
      <c r="A231" s="69" t="s">
        <v>283</v>
      </c>
      <c r="B231" s="69" t="s">
        <v>645</v>
      </c>
      <c r="C231" s="70"/>
      <c r="D231" s="71"/>
      <c r="E231" s="72"/>
      <c r="F231" s="73"/>
      <c r="G231" s="70"/>
      <c r="H231" s="74"/>
      <c r="I231" s="75"/>
      <c r="J231" s="75"/>
      <c r="K231" s="36"/>
      <c r="L231" s="82"/>
      <c r="M231" s="82"/>
      <c r="N231" s="77"/>
      <c r="O231" s="84" t="s">
        <v>363</v>
      </c>
      <c r="P231" s="86">
        <v>42758.686712962961</v>
      </c>
      <c r="Q231" s="84" t="s">
        <v>433</v>
      </c>
      <c r="R231" s="84"/>
      <c r="S231" s="84"/>
      <c r="T231" s="84" t="s">
        <v>663</v>
      </c>
      <c r="U231" s="86">
        <v>42758.686712962961</v>
      </c>
      <c r="V231" s="87" t="s">
        <v>762</v>
      </c>
      <c r="W231" s="84"/>
      <c r="X231" s="84"/>
      <c r="Y231" s="90" t="s">
        <v>949</v>
      </c>
      <c r="Z231" s="84"/>
      <c r="AA231" s="84" t="b">
        <v>0</v>
      </c>
      <c r="AB231" s="84">
        <v>1</v>
      </c>
      <c r="AC231" s="90" t="s">
        <v>1065</v>
      </c>
      <c r="AD231" s="84" t="b">
        <v>0</v>
      </c>
      <c r="AE231" s="84" t="s">
        <v>1076</v>
      </c>
      <c r="AF231" s="84"/>
      <c r="AG231" s="90" t="s">
        <v>1065</v>
      </c>
      <c r="AH231" s="84" t="b">
        <v>0</v>
      </c>
      <c r="AI231" s="84">
        <v>0</v>
      </c>
      <c r="AJ231" s="90" t="s">
        <v>1065</v>
      </c>
      <c r="AK231" s="84" t="s">
        <v>1090</v>
      </c>
      <c r="AL231" s="84" t="b">
        <v>0</v>
      </c>
      <c r="AM231" s="90" t="s">
        <v>949</v>
      </c>
      <c r="AN231" s="84">
        <v>0</v>
      </c>
      <c r="AO231" s="84">
        <v>0</v>
      </c>
      <c r="AP231" s="84" t="s">
        <v>1113</v>
      </c>
      <c r="AQ231" s="84" t="s">
        <v>1116</v>
      </c>
      <c r="AR231" s="84" t="s">
        <v>1118</v>
      </c>
      <c r="AS231" s="84" t="s">
        <v>1121</v>
      </c>
      <c r="AT231" s="84" t="s">
        <v>1125</v>
      </c>
      <c r="AU231" s="84" t="s">
        <v>1129</v>
      </c>
      <c r="AV231" s="84" t="s">
        <v>1131</v>
      </c>
      <c r="AW231" s="87" t="s">
        <v>1134</v>
      </c>
      <c r="AX231" s="83">
        <v>2</v>
      </c>
    </row>
    <row r="232" spans="1:50" x14ac:dyDescent="0.25">
      <c r="A232" s="69" t="s">
        <v>284</v>
      </c>
      <c r="B232" s="69" t="s">
        <v>645</v>
      </c>
      <c r="C232" s="70"/>
      <c r="D232" s="71"/>
      <c r="E232" s="72"/>
      <c r="F232" s="73"/>
      <c r="G232" s="70"/>
      <c r="H232" s="74"/>
      <c r="I232" s="75"/>
      <c r="J232" s="75"/>
      <c r="K232" s="36"/>
      <c r="L232" s="82"/>
      <c r="M232" s="82"/>
      <c r="N232" s="77"/>
      <c r="O232" s="84" t="s">
        <v>2329</v>
      </c>
      <c r="P232" s="86">
        <v>42758.691840277781</v>
      </c>
      <c r="Q232" s="84" t="s">
        <v>434</v>
      </c>
      <c r="R232" s="84"/>
      <c r="S232" s="84"/>
      <c r="T232" s="84"/>
      <c r="U232" s="86">
        <v>42758.691840277781</v>
      </c>
      <c r="V232" s="87" t="s">
        <v>763</v>
      </c>
      <c r="W232" s="84"/>
      <c r="X232" s="84"/>
      <c r="Y232" s="90" t="s">
        <v>950</v>
      </c>
      <c r="Z232" s="90" t="s">
        <v>1060</v>
      </c>
      <c r="AA232" s="84" t="b">
        <v>0</v>
      </c>
      <c r="AB232" s="84">
        <v>0</v>
      </c>
      <c r="AC232" s="90" t="s">
        <v>1066</v>
      </c>
      <c r="AD232" s="84" t="b">
        <v>0</v>
      </c>
      <c r="AE232" s="84" t="s">
        <v>1076</v>
      </c>
      <c r="AF232" s="84"/>
      <c r="AG232" s="90" t="s">
        <v>1065</v>
      </c>
      <c r="AH232" s="84" t="b">
        <v>0</v>
      </c>
      <c r="AI232" s="84">
        <v>0</v>
      </c>
      <c r="AJ232" s="90" t="s">
        <v>1065</v>
      </c>
      <c r="AK232" s="84" t="s">
        <v>1089</v>
      </c>
      <c r="AL232" s="84" t="b">
        <v>0</v>
      </c>
      <c r="AM232" s="90" t="s">
        <v>1060</v>
      </c>
      <c r="AN232" s="84">
        <v>0</v>
      </c>
      <c r="AO232" s="84">
        <v>0</v>
      </c>
      <c r="AP232" s="84"/>
      <c r="AQ232" s="84"/>
      <c r="AR232" s="84"/>
      <c r="AS232" s="84"/>
      <c r="AT232" s="84"/>
      <c r="AU232" s="84"/>
      <c r="AV232" s="84"/>
      <c r="AW232" s="84"/>
      <c r="AX232" s="83">
        <v>2</v>
      </c>
    </row>
    <row r="233" spans="1:50" x14ac:dyDescent="0.25">
      <c r="A233" s="69" t="s">
        <v>288</v>
      </c>
      <c r="B233" s="69" t="s">
        <v>645</v>
      </c>
      <c r="C233" s="70"/>
      <c r="D233" s="71"/>
      <c r="E233" s="72"/>
      <c r="F233" s="73"/>
      <c r="G233" s="70"/>
      <c r="H233" s="74"/>
      <c r="I233" s="75"/>
      <c r="J233" s="75"/>
      <c r="K233" s="36"/>
      <c r="L233" s="82"/>
      <c r="M233" s="82"/>
      <c r="N233" s="77"/>
      <c r="O233" s="84" t="s">
        <v>363</v>
      </c>
      <c r="P233" s="86">
        <v>42758.693877314814</v>
      </c>
      <c r="Q233" s="84" t="s">
        <v>438</v>
      </c>
      <c r="R233" s="84"/>
      <c r="S233" s="84"/>
      <c r="T233" s="84" t="s">
        <v>665</v>
      </c>
      <c r="U233" s="86">
        <v>42758.693877314814</v>
      </c>
      <c r="V233" s="87" t="s">
        <v>767</v>
      </c>
      <c r="W233" s="84"/>
      <c r="X233" s="84"/>
      <c r="Y233" s="90" t="s">
        <v>954</v>
      </c>
      <c r="Z233" s="84"/>
      <c r="AA233" s="84" t="b">
        <v>0</v>
      </c>
      <c r="AB233" s="84">
        <v>3</v>
      </c>
      <c r="AC233" s="90" t="s">
        <v>1065</v>
      </c>
      <c r="AD233" s="84" t="b">
        <v>0</v>
      </c>
      <c r="AE233" s="84" t="s">
        <v>1076</v>
      </c>
      <c r="AF233" s="84"/>
      <c r="AG233" s="90" t="s">
        <v>1065</v>
      </c>
      <c r="AH233" s="84" t="b">
        <v>0</v>
      </c>
      <c r="AI233" s="84">
        <v>1</v>
      </c>
      <c r="AJ233" s="90" t="s">
        <v>1065</v>
      </c>
      <c r="AK233" s="84" t="s">
        <v>1092</v>
      </c>
      <c r="AL233" s="84" t="b">
        <v>0</v>
      </c>
      <c r="AM233" s="90" t="s">
        <v>954</v>
      </c>
      <c r="AN233" s="84">
        <v>0</v>
      </c>
      <c r="AO233" s="84">
        <v>0</v>
      </c>
      <c r="AP233" s="84"/>
      <c r="AQ233" s="84"/>
      <c r="AR233" s="84"/>
      <c r="AS233" s="84"/>
      <c r="AT233" s="84"/>
      <c r="AU233" s="84"/>
      <c r="AV233" s="84"/>
      <c r="AW233" s="84"/>
      <c r="AX233" s="83">
        <v>2</v>
      </c>
    </row>
    <row r="234" spans="1:50" x14ac:dyDescent="0.25">
      <c r="A234" s="69" t="s">
        <v>290</v>
      </c>
      <c r="B234" s="69" t="s">
        <v>645</v>
      </c>
      <c r="C234" s="70"/>
      <c r="D234" s="71"/>
      <c r="E234" s="72"/>
      <c r="F234" s="73"/>
      <c r="G234" s="70"/>
      <c r="H234" s="74"/>
      <c r="I234" s="75"/>
      <c r="J234" s="75"/>
      <c r="K234" s="36"/>
      <c r="L234" s="82"/>
      <c r="M234" s="82"/>
      <c r="N234" s="77"/>
      <c r="O234" s="84" t="s">
        <v>363</v>
      </c>
      <c r="P234" s="86">
        <v>42758.694247685184</v>
      </c>
      <c r="Q234" s="84" t="s">
        <v>423</v>
      </c>
      <c r="R234" s="84"/>
      <c r="S234" s="84"/>
      <c r="T234" s="84" t="s">
        <v>661</v>
      </c>
      <c r="U234" s="86">
        <v>42758.694247685184</v>
      </c>
      <c r="V234" s="87" t="s">
        <v>769</v>
      </c>
      <c r="W234" s="84"/>
      <c r="X234" s="84"/>
      <c r="Y234" s="90" t="s">
        <v>956</v>
      </c>
      <c r="Z234" s="84"/>
      <c r="AA234" s="84" t="b">
        <v>0</v>
      </c>
      <c r="AB234" s="84">
        <v>0</v>
      </c>
      <c r="AC234" s="90" t="s">
        <v>1065</v>
      </c>
      <c r="AD234" s="84" t="b">
        <v>0</v>
      </c>
      <c r="AE234" s="84" t="s">
        <v>1076</v>
      </c>
      <c r="AF234" s="84"/>
      <c r="AG234" s="90" t="s">
        <v>1065</v>
      </c>
      <c r="AH234" s="84" t="b">
        <v>0</v>
      </c>
      <c r="AI234" s="84">
        <v>179475</v>
      </c>
      <c r="AJ234" s="90" t="s">
        <v>1060</v>
      </c>
      <c r="AK234" s="84" t="s">
        <v>1090</v>
      </c>
      <c r="AL234" s="84" t="b">
        <v>0</v>
      </c>
      <c r="AM234" s="90" t="s">
        <v>1060</v>
      </c>
      <c r="AN234" s="84">
        <v>0</v>
      </c>
      <c r="AO234" s="84">
        <v>0</v>
      </c>
      <c r="AP234" s="84"/>
      <c r="AQ234" s="84"/>
      <c r="AR234" s="84"/>
      <c r="AS234" s="84"/>
      <c r="AT234" s="84"/>
      <c r="AU234" s="84"/>
      <c r="AV234" s="84"/>
      <c r="AW234" s="84"/>
      <c r="AX234" s="83">
        <v>2</v>
      </c>
    </row>
    <row r="235" spans="1:50" x14ac:dyDescent="0.25">
      <c r="A235" s="69" t="s">
        <v>300</v>
      </c>
      <c r="B235" s="69" t="s">
        <v>645</v>
      </c>
      <c r="C235" s="70"/>
      <c r="D235" s="71"/>
      <c r="E235" s="72"/>
      <c r="F235" s="73"/>
      <c r="G235" s="70"/>
      <c r="H235" s="74"/>
      <c r="I235" s="75"/>
      <c r="J235" s="75"/>
      <c r="K235" s="36"/>
      <c r="L235" s="82"/>
      <c r="M235" s="82"/>
      <c r="N235" s="77"/>
      <c r="O235" s="84" t="s">
        <v>2329</v>
      </c>
      <c r="P235" s="86">
        <v>42758.720300925925</v>
      </c>
      <c r="Q235" s="84" t="s">
        <v>448</v>
      </c>
      <c r="R235" s="84"/>
      <c r="S235" s="84"/>
      <c r="T235" s="84"/>
      <c r="U235" s="86">
        <v>42758.720300925925</v>
      </c>
      <c r="V235" s="87" t="s">
        <v>779</v>
      </c>
      <c r="W235" s="84"/>
      <c r="X235" s="84"/>
      <c r="Y235" s="90" t="s">
        <v>966</v>
      </c>
      <c r="Z235" s="90" t="s">
        <v>1060</v>
      </c>
      <c r="AA235" s="84" t="b">
        <v>0</v>
      </c>
      <c r="AB235" s="84">
        <v>0</v>
      </c>
      <c r="AC235" s="90" t="s">
        <v>1066</v>
      </c>
      <c r="AD235" s="84" t="b">
        <v>0</v>
      </c>
      <c r="AE235" s="84" t="s">
        <v>1076</v>
      </c>
      <c r="AF235" s="84"/>
      <c r="AG235" s="90" t="s">
        <v>1065</v>
      </c>
      <c r="AH235" s="84" t="b">
        <v>0</v>
      </c>
      <c r="AI235" s="84">
        <v>0</v>
      </c>
      <c r="AJ235" s="90" t="s">
        <v>1065</v>
      </c>
      <c r="AK235" s="84" t="s">
        <v>1092</v>
      </c>
      <c r="AL235" s="84" t="b">
        <v>0</v>
      </c>
      <c r="AM235" s="90" t="s">
        <v>1060</v>
      </c>
      <c r="AN235" s="84">
        <v>0</v>
      </c>
      <c r="AO235" s="84">
        <v>0</v>
      </c>
      <c r="AP235" s="84"/>
      <c r="AQ235" s="84"/>
      <c r="AR235" s="84"/>
      <c r="AS235" s="84"/>
      <c r="AT235" s="84"/>
      <c r="AU235" s="84"/>
      <c r="AV235" s="84"/>
      <c r="AW235" s="84"/>
      <c r="AX235" s="83">
        <v>2</v>
      </c>
    </row>
    <row r="236" spans="1:50" x14ac:dyDescent="0.25">
      <c r="A236" s="69" t="s">
        <v>308</v>
      </c>
      <c r="B236" s="69" t="s">
        <v>645</v>
      </c>
      <c r="C236" s="70"/>
      <c r="D236" s="71"/>
      <c r="E236" s="72"/>
      <c r="F236" s="73"/>
      <c r="G236" s="70"/>
      <c r="H236" s="74"/>
      <c r="I236" s="75"/>
      <c r="J236" s="75"/>
      <c r="K236" s="36"/>
      <c r="L236" s="82"/>
      <c r="M236" s="82"/>
      <c r="N236" s="77"/>
      <c r="O236" s="84" t="s">
        <v>363</v>
      </c>
      <c r="P236" s="86">
        <v>42758.734803240739</v>
      </c>
      <c r="Q236" s="84" t="s">
        <v>423</v>
      </c>
      <c r="R236" s="84"/>
      <c r="S236" s="84"/>
      <c r="T236" s="84" t="s">
        <v>661</v>
      </c>
      <c r="U236" s="86">
        <v>42758.734803240739</v>
      </c>
      <c r="V236" s="87" t="s">
        <v>787</v>
      </c>
      <c r="W236" s="84"/>
      <c r="X236" s="84"/>
      <c r="Y236" s="90" t="s">
        <v>974</v>
      </c>
      <c r="Z236" s="84"/>
      <c r="AA236" s="84" t="b">
        <v>0</v>
      </c>
      <c r="AB236" s="84">
        <v>0</v>
      </c>
      <c r="AC236" s="90" t="s">
        <v>1065</v>
      </c>
      <c r="AD236" s="84" t="b">
        <v>0</v>
      </c>
      <c r="AE236" s="84" t="s">
        <v>1076</v>
      </c>
      <c r="AF236" s="84"/>
      <c r="AG236" s="90" t="s">
        <v>1065</v>
      </c>
      <c r="AH236" s="84" t="b">
        <v>0</v>
      </c>
      <c r="AI236" s="84">
        <v>179475</v>
      </c>
      <c r="AJ236" s="90" t="s">
        <v>1060</v>
      </c>
      <c r="AK236" s="84" t="s">
        <v>1092</v>
      </c>
      <c r="AL236" s="84" t="b">
        <v>0</v>
      </c>
      <c r="AM236" s="90" t="s">
        <v>1060</v>
      </c>
      <c r="AN236" s="84">
        <v>0</v>
      </c>
      <c r="AO236" s="84">
        <v>0</v>
      </c>
      <c r="AP236" s="84"/>
      <c r="AQ236" s="84"/>
      <c r="AR236" s="84"/>
      <c r="AS236" s="84"/>
      <c r="AT236" s="84"/>
      <c r="AU236" s="84"/>
      <c r="AV236" s="84"/>
      <c r="AW236" s="84"/>
      <c r="AX236" s="83">
        <v>2</v>
      </c>
    </row>
    <row r="237" spans="1:50" x14ac:dyDescent="0.25">
      <c r="A237" s="69" t="s">
        <v>310</v>
      </c>
      <c r="B237" s="69" t="s">
        <v>645</v>
      </c>
      <c r="C237" s="70"/>
      <c r="D237" s="71"/>
      <c r="E237" s="72"/>
      <c r="F237" s="73"/>
      <c r="G237" s="70"/>
      <c r="H237" s="74"/>
      <c r="I237" s="75"/>
      <c r="J237" s="75"/>
      <c r="K237" s="36"/>
      <c r="L237" s="82"/>
      <c r="M237" s="82"/>
      <c r="N237" s="77"/>
      <c r="O237" s="84" t="s">
        <v>363</v>
      </c>
      <c r="P237" s="86">
        <v>42758.739432870374</v>
      </c>
      <c r="Q237" s="84" t="s">
        <v>456</v>
      </c>
      <c r="R237" s="84"/>
      <c r="S237" s="84"/>
      <c r="T237" s="84" t="s">
        <v>661</v>
      </c>
      <c r="U237" s="86">
        <v>42758.739432870374</v>
      </c>
      <c r="V237" s="87" t="s">
        <v>789</v>
      </c>
      <c r="W237" s="84"/>
      <c r="X237" s="84"/>
      <c r="Y237" s="90" t="s">
        <v>976</v>
      </c>
      <c r="Z237" s="84"/>
      <c r="AA237" s="84" t="b">
        <v>0</v>
      </c>
      <c r="AB237" s="84">
        <v>1</v>
      </c>
      <c r="AC237" s="90" t="s">
        <v>1065</v>
      </c>
      <c r="AD237" s="84" t="b">
        <v>0</v>
      </c>
      <c r="AE237" s="84" t="s">
        <v>1076</v>
      </c>
      <c r="AF237" s="84"/>
      <c r="AG237" s="90" t="s">
        <v>1065</v>
      </c>
      <c r="AH237" s="84" t="b">
        <v>0</v>
      </c>
      <c r="AI237" s="84">
        <v>0</v>
      </c>
      <c r="AJ237" s="90" t="s">
        <v>1065</v>
      </c>
      <c r="AK237" s="84" t="s">
        <v>1092</v>
      </c>
      <c r="AL237" s="84" t="b">
        <v>0</v>
      </c>
      <c r="AM237" s="90" t="s">
        <v>976</v>
      </c>
      <c r="AN237" s="84">
        <v>0</v>
      </c>
      <c r="AO237" s="84">
        <v>0</v>
      </c>
      <c r="AP237" s="84"/>
      <c r="AQ237" s="84"/>
      <c r="AR237" s="84"/>
      <c r="AS237" s="84"/>
      <c r="AT237" s="84"/>
      <c r="AU237" s="84"/>
      <c r="AV237" s="84"/>
      <c r="AW237" s="84"/>
      <c r="AX237" s="83">
        <v>2</v>
      </c>
    </row>
    <row r="238" spans="1:50" x14ac:dyDescent="0.25">
      <c r="A238" s="69" t="s">
        <v>311</v>
      </c>
      <c r="B238" s="69" t="s">
        <v>645</v>
      </c>
      <c r="C238" s="70"/>
      <c r="D238" s="71"/>
      <c r="E238" s="72"/>
      <c r="F238" s="73"/>
      <c r="G238" s="70"/>
      <c r="H238" s="74"/>
      <c r="I238" s="75"/>
      <c r="J238" s="75"/>
      <c r="K238" s="36"/>
      <c r="L238" s="82"/>
      <c r="M238" s="82"/>
      <c r="N238" s="77"/>
      <c r="O238" s="84" t="s">
        <v>363</v>
      </c>
      <c r="P238" s="86">
        <v>42758.739837962959</v>
      </c>
      <c r="Q238" s="84" t="s">
        <v>423</v>
      </c>
      <c r="R238" s="84"/>
      <c r="S238" s="84"/>
      <c r="T238" s="84" t="s">
        <v>661</v>
      </c>
      <c r="U238" s="86">
        <v>42758.739837962959</v>
      </c>
      <c r="V238" s="87" t="s">
        <v>790</v>
      </c>
      <c r="W238" s="84"/>
      <c r="X238" s="84"/>
      <c r="Y238" s="90" t="s">
        <v>977</v>
      </c>
      <c r="Z238" s="84"/>
      <c r="AA238" s="84" t="b">
        <v>0</v>
      </c>
      <c r="AB238" s="84">
        <v>0</v>
      </c>
      <c r="AC238" s="90" t="s">
        <v>1065</v>
      </c>
      <c r="AD238" s="84" t="b">
        <v>0</v>
      </c>
      <c r="AE238" s="84" t="s">
        <v>1076</v>
      </c>
      <c r="AF238" s="84"/>
      <c r="AG238" s="90" t="s">
        <v>1065</v>
      </c>
      <c r="AH238" s="84" t="b">
        <v>0</v>
      </c>
      <c r="AI238" s="84">
        <v>179475</v>
      </c>
      <c r="AJ238" s="90" t="s">
        <v>1060</v>
      </c>
      <c r="AK238" s="84" t="s">
        <v>1092</v>
      </c>
      <c r="AL238" s="84" t="b">
        <v>0</v>
      </c>
      <c r="AM238" s="90" t="s">
        <v>1060</v>
      </c>
      <c r="AN238" s="84">
        <v>0</v>
      </c>
      <c r="AO238" s="84">
        <v>0</v>
      </c>
      <c r="AP238" s="84"/>
      <c r="AQ238" s="84"/>
      <c r="AR238" s="84"/>
      <c r="AS238" s="84"/>
      <c r="AT238" s="84"/>
      <c r="AU238" s="84"/>
      <c r="AV238" s="84"/>
      <c r="AW238" s="84"/>
      <c r="AX238" s="83">
        <v>2</v>
      </c>
    </row>
    <row r="239" spans="1:50" x14ac:dyDescent="0.25">
      <c r="A239" s="69" t="s">
        <v>318</v>
      </c>
      <c r="B239" s="69" t="s">
        <v>2316</v>
      </c>
      <c r="C239" s="70"/>
      <c r="D239" s="71"/>
      <c r="E239" s="72"/>
      <c r="F239" s="73"/>
      <c r="G239" s="70"/>
      <c r="H239" s="74"/>
      <c r="I239" s="75"/>
      <c r="J239" s="75"/>
      <c r="K239" s="36"/>
      <c r="L239" s="82"/>
      <c r="M239" s="82"/>
      <c r="N239" s="77"/>
      <c r="O239" s="84" t="s">
        <v>2329</v>
      </c>
      <c r="P239" s="86">
        <v>42758.82885416667</v>
      </c>
      <c r="Q239" s="84" t="s">
        <v>462</v>
      </c>
      <c r="R239" s="84"/>
      <c r="S239" s="84"/>
      <c r="T239" s="84"/>
      <c r="U239" s="86">
        <v>42758.82885416667</v>
      </c>
      <c r="V239" s="87" t="s">
        <v>797</v>
      </c>
      <c r="W239" s="84"/>
      <c r="X239" s="84"/>
      <c r="Y239" s="90" t="s">
        <v>984</v>
      </c>
      <c r="Z239" s="90" t="s">
        <v>1062</v>
      </c>
      <c r="AA239" s="84" t="b">
        <v>0</v>
      </c>
      <c r="AB239" s="84">
        <v>0</v>
      </c>
      <c r="AC239" s="90" t="s">
        <v>1073</v>
      </c>
      <c r="AD239" s="84" t="b">
        <v>0</v>
      </c>
      <c r="AE239" s="84" t="s">
        <v>1076</v>
      </c>
      <c r="AF239" s="84"/>
      <c r="AG239" s="90" t="s">
        <v>1065</v>
      </c>
      <c r="AH239" s="84" t="b">
        <v>0</v>
      </c>
      <c r="AI239" s="84">
        <v>0</v>
      </c>
      <c r="AJ239" s="90" t="s">
        <v>1065</v>
      </c>
      <c r="AK239" s="84" t="s">
        <v>1092</v>
      </c>
      <c r="AL239" s="84" t="b">
        <v>0</v>
      </c>
      <c r="AM239" s="90" t="s">
        <v>1062</v>
      </c>
      <c r="AN239" s="84">
        <v>0</v>
      </c>
      <c r="AO239" s="84">
        <v>0</v>
      </c>
      <c r="AP239" s="84"/>
      <c r="AQ239" s="84"/>
      <c r="AR239" s="84"/>
      <c r="AS239" s="84"/>
      <c r="AT239" s="84"/>
      <c r="AU239" s="84"/>
      <c r="AV239" s="84"/>
      <c r="AW239" s="84"/>
      <c r="AX239" s="83">
        <v>2</v>
      </c>
    </row>
    <row r="240" spans="1:50" x14ac:dyDescent="0.25">
      <c r="A240" s="69" t="s">
        <v>318</v>
      </c>
      <c r="B240" s="69" t="s">
        <v>645</v>
      </c>
      <c r="C240" s="70"/>
      <c r="D240" s="71"/>
      <c r="E240" s="72"/>
      <c r="F240" s="73"/>
      <c r="G240" s="70"/>
      <c r="H240" s="74"/>
      <c r="I240" s="75"/>
      <c r="J240" s="75"/>
      <c r="K240" s="36"/>
      <c r="L240" s="82"/>
      <c r="M240" s="82"/>
      <c r="N240" s="77"/>
      <c r="O240" s="84" t="s">
        <v>363</v>
      </c>
      <c r="P240" s="86">
        <v>42758.82885416667</v>
      </c>
      <c r="Q240" s="84" t="s">
        <v>462</v>
      </c>
      <c r="R240" s="84"/>
      <c r="S240" s="84"/>
      <c r="T240" s="84"/>
      <c r="U240" s="86">
        <v>42758.82885416667</v>
      </c>
      <c r="V240" s="87" t="s">
        <v>797</v>
      </c>
      <c r="W240" s="84"/>
      <c r="X240" s="84"/>
      <c r="Y240" s="90" t="s">
        <v>984</v>
      </c>
      <c r="Z240" s="90" t="s">
        <v>1062</v>
      </c>
      <c r="AA240" s="84" t="b">
        <v>0</v>
      </c>
      <c r="AB240" s="84">
        <v>0</v>
      </c>
      <c r="AC240" s="90" t="s">
        <v>1073</v>
      </c>
      <c r="AD240" s="84" t="b">
        <v>0</v>
      </c>
      <c r="AE240" s="84" t="s">
        <v>1076</v>
      </c>
      <c r="AF240" s="84"/>
      <c r="AG240" s="90" t="s">
        <v>1065</v>
      </c>
      <c r="AH240" s="84" t="b">
        <v>0</v>
      </c>
      <c r="AI240" s="84">
        <v>0</v>
      </c>
      <c r="AJ240" s="90" t="s">
        <v>1065</v>
      </c>
      <c r="AK240" s="84" t="s">
        <v>1092</v>
      </c>
      <c r="AL240" s="84" t="b">
        <v>0</v>
      </c>
      <c r="AM240" s="90" t="s">
        <v>1062</v>
      </c>
      <c r="AN240" s="84">
        <v>0</v>
      </c>
      <c r="AO240" s="84">
        <v>0</v>
      </c>
      <c r="AP240" s="84"/>
      <c r="AQ240" s="84"/>
      <c r="AR240" s="84"/>
      <c r="AS240" s="84"/>
      <c r="AT240" s="84"/>
      <c r="AU240" s="84"/>
      <c r="AV240" s="84"/>
      <c r="AW240" s="84"/>
      <c r="AX240" s="83">
        <v>2</v>
      </c>
    </row>
    <row r="241" spans="1:50" x14ac:dyDescent="0.25">
      <c r="A241" s="69" t="s">
        <v>320</v>
      </c>
      <c r="B241" s="69" t="s">
        <v>2317</v>
      </c>
      <c r="C241" s="70"/>
      <c r="D241" s="71"/>
      <c r="E241" s="72"/>
      <c r="F241" s="73"/>
      <c r="G241" s="70"/>
      <c r="H241" s="74"/>
      <c r="I241" s="75"/>
      <c r="J241" s="75"/>
      <c r="K241" s="36"/>
      <c r="L241" s="82"/>
      <c r="M241" s="82"/>
      <c r="N241" s="77"/>
      <c r="O241" s="84" t="s">
        <v>2329</v>
      </c>
      <c r="P241" s="86">
        <v>42758.832962962966</v>
      </c>
      <c r="Q241" s="84" t="s">
        <v>466</v>
      </c>
      <c r="R241" s="87" t="s">
        <v>571</v>
      </c>
      <c r="S241" s="84" t="s">
        <v>627</v>
      </c>
      <c r="T241" s="84"/>
      <c r="U241" s="86">
        <v>42758.832962962966</v>
      </c>
      <c r="V241" s="87" t="s">
        <v>801</v>
      </c>
      <c r="W241" s="84"/>
      <c r="X241" s="84"/>
      <c r="Y241" s="90" t="s">
        <v>988</v>
      </c>
      <c r="Z241" s="90" t="s">
        <v>1063</v>
      </c>
      <c r="AA241" s="84" t="b">
        <v>0</v>
      </c>
      <c r="AB241" s="84">
        <v>0</v>
      </c>
      <c r="AC241" s="90" t="s">
        <v>1074</v>
      </c>
      <c r="AD241" s="84" t="b">
        <v>0</v>
      </c>
      <c r="AE241" s="84" t="s">
        <v>1076</v>
      </c>
      <c r="AF241" s="84"/>
      <c r="AG241" s="90" t="s">
        <v>1065</v>
      </c>
      <c r="AH241" s="84" t="b">
        <v>0</v>
      </c>
      <c r="AI241" s="84">
        <v>0</v>
      </c>
      <c r="AJ241" s="90" t="s">
        <v>1065</v>
      </c>
      <c r="AK241" s="84" t="s">
        <v>1089</v>
      </c>
      <c r="AL241" s="84" t="b">
        <v>0</v>
      </c>
      <c r="AM241" s="90" t="s">
        <v>1063</v>
      </c>
      <c r="AN241" s="84">
        <v>0</v>
      </c>
      <c r="AO241" s="84">
        <v>0</v>
      </c>
      <c r="AP241" s="84"/>
      <c r="AQ241" s="84"/>
      <c r="AR241" s="84"/>
      <c r="AS241" s="84"/>
      <c r="AT241" s="84"/>
      <c r="AU241" s="84"/>
      <c r="AV241" s="84"/>
      <c r="AW241" s="84"/>
      <c r="AX241" s="83">
        <v>2</v>
      </c>
    </row>
    <row r="242" spans="1:50" x14ac:dyDescent="0.25">
      <c r="A242" s="69" t="s">
        <v>322</v>
      </c>
      <c r="B242" s="69" t="s">
        <v>2318</v>
      </c>
      <c r="C242" s="70"/>
      <c r="D242" s="71"/>
      <c r="E242" s="72"/>
      <c r="F242" s="73"/>
      <c r="G242" s="70"/>
      <c r="H242" s="74"/>
      <c r="I242" s="75"/>
      <c r="J242" s="75"/>
      <c r="K242" s="36"/>
      <c r="L242" s="82"/>
      <c r="M242" s="82"/>
      <c r="N242" s="77"/>
      <c r="O242" s="84" t="s">
        <v>363</v>
      </c>
      <c r="P242" s="86">
        <v>42758.868125000001</v>
      </c>
      <c r="Q242" s="84" t="s">
        <v>468</v>
      </c>
      <c r="R242" s="84"/>
      <c r="S242" s="84"/>
      <c r="T242" s="84"/>
      <c r="U242" s="86">
        <v>42758.868125000001</v>
      </c>
      <c r="V242" s="87" t="s">
        <v>803</v>
      </c>
      <c r="W242" s="84"/>
      <c r="X242" s="84"/>
      <c r="Y242" s="90" t="s">
        <v>990</v>
      </c>
      <c r="Z242" s="90" t="s">
        <v>1060</v>
      </c>
      <c r="AA242" s="84" t="b">
        <v>0</v>
      </c>
      <c r="AB242" s="84">
        <v>0</v>
      </c>
      <c r="AC242" s="90" t="s">
        <v>1066</v>
      </c>
      <c r="AD242" s="84" t="b">
        <v>0</v>
      </c>
      <c r="AE242" s="84" t="s">
        <v>1076</v>
      </c>
      <c r="AF242" s="84"/>
      <c r="AG242" s="90" t="s">
        <v>1065</v>
      </c>
      <c r="AH242" s="84" t="b">
        <v>0</v>
      </c>
      <c r="AI242" s="84">
        <v>0</v>
      </c>
      <c r="AJ242" s="90" t="s">
        <v>1065</v>
      </c>
      <c r="AK242" s="84" t="s">
        <v>1089</v>
      </c>
      <c r="AL242" s="84" t="b">
        <v>0</v>
      </c>
      <c r="AM242" s="90" t="s">
        <v>1060</v>
      </c>
      <c r="AN242" s="84">
        <v>0</v>
      </c>
      <c r="AO242" s="84">
        <v>0</v>
      </c>
      <c r="AP242" s="84"/>
      <c r="AQ242" s="84"/>
      <c r="AR242" s="84"/>
      <c r="AS242" s="84"/>
      <c r="AT242" s="84"/>
      <c r="AU242" s="84"/>
      <c r="AV242" s="84"/>
      <c r="AW242" s="84"/>
      <c r="AX242" s="83">
        <v>2</v>
      </c>
    </row>
    <row r="243" spans="1:50" x14ac:dyDescent="0.25">
      <c r="A243" s="69" t="s">
        <v>322</v>
      </c>
      <c r="B243" s="69" t="s">
        <v>645</v>
      </c>
      <c r="C243" s="70"/>
      <c r="D243" s="71"/>
      <c r="E243" s="72"/>
      <c r="F243" s="73"/>
      <c r="G243" s="70"/>
      <c r="H243" s="74"/>
      <c r="I243" s="75"/>
      <c r="J243" s="75"/>
      <c r="K243" s="36"/>
      <c r="L243" s="82"/>
      <c r="M243" s="82"/>
      <c r="N243" s="77"/>
      <c r="O243" s="84" t="s">
        <v>2329</v>
      </c>
      <c r="P243" s="86">
        <v>42758.868125000001</v>
      </c>
      <c r="Q243" s="84" t="s">
        <v>468</v>
      </c>
      <c r="R243" s="84"/>
      <c r="S243" s="84"/>
      <c r="T243" s="84"/>
      <c r="U243" s="86">
        <v>42758.868125000001</v>
      </c>
      <c r="V243" s="87" t="s">
        <v>803</v>
      </c>
      <c r="W243" s="84"/>
      <c r="X243" s="84"/>
      <c r="Y243" s="90" t="s">
        <v>990</v>
      </c>
      <c r="Z243" s="90" t="s">
        <v>1060</v>
      </c>
      <c r="AA243" s="84" t="b">
        <v>0</v>
      </c>
      <c r="AB243" s="84">
        <v>0</v>
      </c>
      <c r="AC243" s="90" t="s">
        <v>1066</v>
      </c>
      <c r="AD243" s="84" t="b">
        <v>0</v>
      </c>
      <c r="AE243" s="84" t="s">
        <v>1076</v>
      </c>
      <c r="AF243" s="84"/>
      <c r="AG243" s="90" t="s">
        <v>1065</v>
      </c>
      <c r="AH243" s="84" t="b">
        <v>0</v>
      </c>
      <c r="AI243" s="84">
        <v>0</v>
      </c>
      <c r="AJ243" s="90" t="s">
        <v>1065</v>
      </c>
      <c r="AK243" s="84" t="s">
        <v>1089</v>
      </c>
      <c r="AL243" s="84" t="b">
        <v>0</v>
      </c>
      <c r="AM243" s="90" t="s">
        <v>1060</v>
      </c>
      <c r="AN243" s="84">
        <v>0</v>
      </c>
      <c r="AO243" s="84">
        <v>0</v>
      </c>
      <c r="AP243" s="84"/>
      <c r="AQ243" s="84"/>
      <c r="AR243" s="84"/>
      <c r="AS243" s="84"/>
      <c r="AT243" s="84"/>
      <c r="AU243" s="84"/>
      <c r="AV243" s="84"/>
      <c r="AW243" s="84"/>
      <c r="AX243" s="83">
        <v>2</v>
      </c>
    </row>
    <row r="244" spans="1:50" x14ac:dyDescent="0.25">
      <c r="A244" s="69" t="s">
        <v>323</v>
      </c>
      <c r="B244" s="69" t="s">
        <v>2319</v>
      </c>
      <c r="C244" s="70"/>
      <c r="D244" s="71"/>
      <c r="E244" s="72"/>
      <c r="F244" s="73"/>
      <c r="G244" s="70"/>
      <c r="H244" s="74"/>
      <c r="I244" s="75"/>
      <c r="J244" s="75"/>
      <c r="K244" s="36"/>
      <c r="L244" s="82"/>
      <c r="M244" s="82"/>
      <c r="N244" s="77"/>
      <c r="O244" s="84" t="s">
        <v>363</v>
      </c>
      <c r="P244" s="86">
        <v>42758.874282407407</v>
      </c>
      <c r="Q244" s="84" t="s">
        <v>469</v>
      </c>
      <c r="R244" s="84"/>
      <c r="S244" s="84"/>
      <c r="T244" s="84"/>
      <c r="U244" s="86">
        <v>42758.874282407407</v>
      </c>
      <c r="V244" s="87" t="s">
        <v>804</v>
      </c>
      <c r="W244" s="84"/>
      <c r="X244" s="84"/>
      <c r="Y244" s="90" t="s">
        <v>991</v>
      </c>
      <c r="Z244" s="84"/>
      <c r="AA244" s="84" t="b">
        <v>0</v>
      </c>
      <c r="AB244" s="84">
        <v>2</v>
      </c>
      <c r="AC244" s="90" t="s">
        <v>1065</v>
      </c>
      <c r="AD244" s="84" t="b">
        <v>0</v>
      </c>
      <c r="AE244" s="84" t="s">
        <v>1076</v>
      </c>
      <c r="AF244" s="84"/>
      <c r="AG244" s="90" t="s">
        <v>1065</v>
      </c>
      <c r="AH244" s="84" t="b">
        <v>0</v>
      </c>
      <c r="AI244" s="84">
        <v>0</v>
      </c>
      <c r="AJ244" s="90" t="s">
        <v>1065</v>
      </c>
      <c r="AK244" s="84" t="s">
        <v>1090</v>
      </c>
      <c r="AL244" s="84" t="b">
        <v>0</v>
      </c>
      <c r="AM244" s="90" t="s">
        <v>991</v>
      </c>
      <c r="AN244" s="84">
        <v>0</v>
      </c>
      <c r="AO244" s="84">
        <v>0</v>
      </c>
      <c r="AP244" s="84"/>
      <c r="AQ244" s="84"/>
      <c r="AR244" s="84"/>
      <c r="AS244" s="84"/>
      <c r="AT244" s="84"/>
      <c r="AU244" s="84"/>
      <c r="AV244" s="84"/>
      <c r="AW244" s="84"/>
      <c r="AX244" s="83">
        <v>2</v>
      </c>
    </row>
    <row r="245" spans="1:50" x14ac:dyDescent="0.25">
      <c r="A245" s="69" t="s">
        <v>323</v>
      </c>
      <c r="B245" s="69" t="s">
        <v>645</v>
      </c>
      <c r="C245" s="70"/>
      <c r="D245" s="71"/>
      <c r="E245" s="72"/>
      <c r="F245" s="73"/>
      <c r="G245" s="70"/>
      <c r="H245" s="74"/>
      <c r="I245" s="75"/>
      <c r="J245" s="75"/>
      <c r="K245" s="36"/>
      <c r="L245" s="82"/>
      <c r="M245" s="82"/>
      <c r="N245" s="77"/>
      <c r="O245" s="84" t="s">
        <v>363</v>
      </c>
      <c r="P245" s="86">
        <v>42758.874282407407</v>
      </c>
      <c r="Q245" s="84" t="s">
        <v>469</v>
      </c>
      <c r="R245" s="84"/>
      <c r="S245" s="84"/>
      <c r="T245" s="84"/>
      <c r="U245" s="86">
        <v>42758.874282407407</v>
      </c>
      <c r="V245" s="87" t="s">
        <v>804</v>
      </c>
      <c r="W245" s="84"/>
      <c r="X245" s="84"/>
      <c r="Y245" s="90" t="s">
        <v>991</v>
      </c>
      <c r="Z245" s="84"/>
      <c r="AA245" s="84" t="b">
        <v>0</v>
      </c>
      <c r="AB245" s="84">
        <v>2</v>
      </c>
      <c r="AC245" s="90" t="s">
        <v>1065</v>
      </c>
      <c r="AD245" s="84" t="b">
        <v>0</v>
      </c>
      <c r="AE245" s="84" t="s">
        <v>1076</v>
      </c>
      <c r="AF245" s="84"/>
      <c r="AG245" s="90" t="s">
        <v>1065</v>
      </c>
      <c r="AH245" s="84" t="b">
        <v>0</v>
      </c>
      <c r="AI245" s="84">
        <v>0</v>
      </c>
      <c r="AJ245" s="90" t="s">
        <v>1065</v>
      </c>
      <c r="AK245" s="84" t="s">
        <v>1090</v>
      </c>
      <c r="AL245" s="84" t="b">
        <v>0</v>
      </c>
      <c r="AM245" s="90" t="s">
        <v>991</v>
      </c>
      <c r="AN245" s="84">
        <v>0</v>
      </c>
      <c r="AO245" s="84">
        <v>0</v>
      </c>
      <c r="AP245" s="84"/>
      <c r="AQ245" s="84"/>
      <c r="AR245" s="84"/>
      <c r="AS245" s="84"/>
      <c r="AT245" s="84"/>
      <c r="AU245" s="84"/>
      <c r="AV245" s="84"/>
      <c r="AW245" s="84"/>
      <c r="AX245" s="83">
        <v>2</v>
      </c>
    </row>
    <row r="246" spans="1:50" x14ac:dyDescent="0.25">
      <c r="A246" s="69" t="s">
        <v>329</v>
      </c>
      <c r="B246" s="69" t="s">
        <v>2320</v>
      </c>
      <c r="C246" s="70"/>
      <c r="D246" s="71"/>
      <c r="E246" s="72"/>
      <c r="F246" s="73"/>
      <c r="G246" s="70"/>
      <c r="H246" s="74"/>
      <c r="I246" s="75"/>
      <c r="J246" s="75"/>
      <c r="K246" s="36"/>
      <c r="L246" s="82"/>
      <c r="M246" s="82"/>
      <c r="N246" s="77"/>
      <c r="O246" s="84" t="s">
        <v>363</v>
      </c>
      <c r="P246" s="86">
        <v>42758.945335648146</v>
      </c>
      <c r="Q246" s="84" t="s">
        <v>475</v>
      </c>
      <c r="R246" s="87" t="s">
        <v>573</v>
      </c>
      <c r="S246" s="84" t="s">
        <v>609</v>
      </c>
      <c r="T246" s="84" t="s">
        <v>674</v>
      </c>
      <c r="U246" s="86">
        <v>42758.945335648146</v>
      </c>
      <c r="V246" s="87" t="s">
        <v>810</v>
      </c>
      <c r="W246" s="84"/>
      <c r="X246" s="84"/>
      <c r="Y246" s="90" t="s">
        <v>997</v>
      </c>
      <c r="Z246" s="84"/>
      <c r="AA246" s="84" t="b">
        <v>0</v>
      </c>
      <c r="AB246" s="84">
        <v>0</v>
      </c>
      <c r="AC246" s="90" t="s">
        <v>1065</v>
      </c>
      <c r="AD246" s="84" t="b">
        <v>0</v>
      </c>
      <c r="AE246" s="84" t="s">
        <v>1076</v>
      </c>
      <c r="AF246" s="84"/>
      <c r="AG246" s="90" t="s">
        <v>1065</v>
      </c>
      <c r="AH246" s="84" t="b">
        <v>0</v>
      </c>
      <c r="AI246" s="84">
        <v>0</v>
      </c>
      <c r="AJ246" s="90" t="s">
        <v>1065</v>
      </c>
      <c r="AK246" s="84" t="s">
        <v>1089</v>
      </c>
      <c r="AL246" s="84" t="b">
        <v>0</v>
      </c>
      <c r="AM246" s="90" t="s">
        <v>997</v>
      </c>
      <c r="AN246" s="84">
        <v>0</v>
      </c>
      <c r="AO246" s="84">
        <v>0</v>
      </c>
      <c r="AP246" s="84"/>
      <c r="AQ246" s="84"/>
      <c r="AR246" s="84"/>
      <c r="AS246" s="84"/>
      <c r="AT246" s="84"/>
      <c r="AU246" s="84"/>
      <c r="AV246" s="84"/>
      <c r="AW246" s="84"/>
      <c r="AX246" s="83">
        <v>2</v>
      </c>
    </row>
    <row r="247" spans="1:50" x14ac:dyDescent="0.25">
      <c r="A247" s="69" t="s">
        <v>332</v>
      </c>
      <c r="B247" s="69" t="s">
        <v>2321</v>
      </c>
      <c r="C247" s="70"/>
      <c r="D247" s="71"/>
      <c r="E247" s="72"/>
      <c r="F247" s="73"/>
      <c r="G247" s="70"/>
      <c r="H247" s="74"/>
      <c r="I247" s="75"/>
      <c r="J247" s="75"/>
      <c r="K247" s="36"/>
      <c r="L247" s="82"/>
      <c r="M247" s="82"/>
      <c r="N247" s="77"/>
      <c r="O247" s="84" t="s">
        <v>363</v>
      </c>
      <c r="P247" s="86">
        <v>42758.998738425929</v>
      </c>
      <c r="Q247" s="84" t="s">
        <v>478</v>
      </c>
      <c r="R247" s="87" t="s">
        <v>575</v>
      </c>
      <c r="S247" s="84" t="s">
        <v>628</v>
      </c>
      <c r="T247" s="84" t="s">
        <v>675</v>
      </c>
      <c r="U247" s="86">
        <v>42758.998738425929</v>
      </c>
      <c r="V247" s="87" t="s">
        <v>813</v>
      </c>
      <c r="W247" s="84"/>
      <c r="X247" s="84"/>
      <c r="Y247" s="90" t="s">
        <v>1000</v>
      </c>
      <c r="Z247" s="84"/>
      <c r="AA247" s="84" t="b">
        <v>0</v>
      </c>
      <c r="AB247" s="84">
        <v>1</v>
      </c>
      <c r="AC247" s="90" t="s">
        <v>1065</v>
      </c>
      <c r="AD247" s="84" t="b">
        <v>0</v>
      </c>
      <c r="AE247" s="84" t="s">
        <v>1076</v>
      </c>
      <c r="AF247" s="84"/>
      <c r="AG247" s="90" t="s">
        <v>1065</v>
      </c>
      <c r="AH247" s="84" t="b">
        <v>0</v>
      </c>
      <c r="AI247" s="84">
        <v>0</v>
      </c>
      <c r="AJ247" s="90" t="s">
        <v>1065</v>
      </c>
      <c r="AK247" s="84" t="s">
        <v>1089</v>
      </c>
      <c r="AL247" s="84" t="b">
        <v>0</v>
      </c>
      <c r="AM247" s="90" t="s">
        <v>1000</v>
      </c>
      <c r="AN247" s="84">
        <v>0</v>
      </c>
      <c r="AO247" s="84">
        <v>0</v>
      </c>
      <c r="AP247" s="84"/>
      <c r="AQ247" s="84"/>
      <c r="AR247" s="84"/>
      <c r="AS247" s="84"/>
      <c r="AT247" s="84"/>
      <c r="AU247" s="84"/>
      <c r="AV247" s="84"/>
      <c r="AW247" s="84"/>
      <c r="AX247" s="83">
        <v>2</v>
      </c>
    </row>
    <row r="248" spans="1:50" x14ac:dyDescent="0.25">
      <c r="A248" s="69" t="s">
        <v>343</v>
      </c>
      <c r="B248" s="69" t="s">
        <v>645</v>
      </c>
      <c r="C248" s="70"/>
      <c r="D248" s="71"/>
      <c r="E248" s="72"/>
      <c r="F248" s="73"/>
      <c r="G248" s="70"/>
      <c r="H248" s="74"/>
      <c r="I248" s="75"/>
      <c r="J248" s="75"/>
      <c r="K248" s="36"/>
      <c r="L248" s="82"/>
      <c r="M248" s="82"/>
      <c r="N248" s="77"/>
      <c r="O248" s="84" t="s">
        <v>363</v>
      </c>
      <c r="P248" s="86">
        <v>42759.092997685184</v>
      </c>
      <c r="Q248" s="84" t="s">
        <v>484</v>
      </c>
      <c r="R248" s="84"/>
      <c r="S248" s="84"/>
      <c r="T248" s="84"/>
      <c r="U248" s="86">
        <v>42759.092997685184</v>
      </c>
      <c r="V248" s="87" t="s">
        <v>824</v>
      </c>
      <c r="W248" s="84"/>
      <c r="X248" s="84"/>
      <c r="Y248" s="90" t="s">
        <v>1011</v>
      </c>
      <c r="Z248" s="84"/>
      <c r="AA248" s="84" t="b">
        <v>0</v>
      </c>
      <c r="AB248" s="84">
        <v>1</v>
      </c>
      <c r="AC248" s="90" t="s">
        <v>1065</v>
      </c>
      <c r="AD248" s="84" t="b">
        <v>0</v>
      </c>
      <c r="AE248" s="84" t="s">
        <v>1076</v>
      </c>
      <c r="AF248" s="84"/>
      <c r="AG248" s="90" t="s">
        <v>1065</v>
      </c>
      <c r="AH248" s="84" t="b">
        <v>0</v>
      </c>
      <c r="AI248" s="84">
        <v>0</v>
      </c>
      <c r="AJ248" s="90" t="s">
        <v>1065</v>
      </c>
      <c r="AK248" s="84" t="s">
        <v>1090</v>
      </c>
      <c r="AL248" s="84" t="b">
        <v>0</v>
      </c>
      <c r="AM248" s="90" t="s">
        <v>1011</v>
      </c>
      <c r="AN248" s="84">
        <v>0</v>
      </c>
      <c r="AO248" s="84">
        <v>0</v>
      </c>
      <c r="AP248" s="84"/>
      <c r="AQ248" s="84"/>
      <c r="AR248" s="84"/>
      <c r="AS248" s="84"/>
      <c r="AT248" s="84"/>
      <c r="AU248" s="84"/>
      <c r="AV248" s="84"/>
      <c r="AW248" s="84"/>
      <c r="AX248" s="83">
        <v>2</v>
      </c>
    </row>
    <row r="249" spans="1:50" x14ac:dyDescent="0.25">
      <c r="A249" s="69" t="s">
        <v>344</v>
      </c>
      <c r="B249" s="69" t="s">
        <v>2322</v>
      </c>
      <c r="C249" s="70"/>
      <c r="D249" s="71"/>
      <c r="E249" s="72"/>
      <c r="F249" s="73"/>
      <c r="G249" s="70"/>
      <c r="H249" s="74"/>
      <c r="I249" s="75"/>
      <c r="J249" s="75"/>
      <c r="K249" s="36"/>
      <c r="L249" s="82"/>
      <c r="M249" s="82"/>
      <c r="N249" s="77"/>
      <c r="O249" s="84" t="s">
        <v>363</v>
      </c>
      <c r="P249" s="86">
        <v>42759.134675925925</v>
      </c>
      <c r="Q249" s="84" t="s">
        <v>485</v>
      </c>
      <c r="R249" s="87" t="s">
        <v>560</v>
      </c>
      <c r="S249" s="84" t="s">
        <v>622</v>
      </c>
      <c r="T249" s="84"/>
      <c r="U249" s="86">
        <v>42759.134675925925</v>
      </c>
      <c r="V249" s="87" t="s">
        <v>825</v>
      </c>
      <c r="W249" s="84"/>
      <c r="X249" s="84"/>
      <c r="Y249" s="90" t="s">
        <v>1012</v>
      </c>
      <c r="Z249" s="84"/>
      <c r="AA249" s="84" t="b">
        <v>0</v>
      </c>
      <c r="AB249" s="84">
        <v>0</v>
      </c>
      <c r="AC249" s="90" t="s">
        <v>1065</v>
      </c>
      <c r="AD249" s="84" t="b">
        <v>0</v>
      </c>
      <c r="AE249" s="84" t="s">
        <v>1076</v>
      </c>
      <c r="AF249" s="84"/>
      <c r="AG249" s="90" t="s">
        <v>1065</v>
      </c>
      <c r="AH249" s="84" t="b">
        <v>0</v>
      </c>
      <c r="AI249" s="84">
        <v>368</v>
      </c>
      <c r="AJ249" s="90" t="s">
        <v>1087</v>
      </c>
      <c r="AK249" s="84" t="s">
        <v>1090</v>
      </c>
      <c r="AL249" s="84" t="b">
        <v>0</v>
      </c>
      <c r="AM249" s="90" t="s">
        <v>1087</v>
      </c>
      <c r="AN249" s="84">
        <v>0</v>
      </c>
      <c r="AO249" s="84">
        <v>0</v>
      </c>
      <c r="AP249" s="84"/>
      <c r="AQ249" s="84"/>
      <c r="AR249" s="84"/>
      <c r="AS249" s="84"/>
      <c r="AT249" s="84"/>
      <c r="AU249" s="84"/>
      <c r="AV249" s="84"/>
      <c r="AW249" s="84"/>
      <c r="AX249" s="83">
        <v>2</v>
      </c>
    </row>
    <row r="250" spans="1:50" x14ac:dyDescent="0.25">
      <c r="A250" s="69" t="s">
        <v>345</v>
      </c>
      <c r="B250" s="69" t="s">
        <v>2323</v>
      </c>
      <c r="C250" s="70"/>
      <c r="D250" s="71"/>
      <c r="E250" s="72"/>
      <c r="F250" s="73"/>
      <c r="G250" s="70"/>
      <c r="H250" s="74"/>
      <c r="I250" s="75"/>
      <c r="J250" s="75"/>
      <c r="K250" s="36"/>
      <c r="L250" s="82"/>
      <c r="M250" s="82"/>
      <c r="N250" s="77"/>
      <c r="O250" s="84" t="s">
        <v>363</v>
      </c>
      <c r="P250" s="86">
        <v>42759.150509259256</v>
      </c>
      <c r="Q250" s="84" t="s">
        <v>486</v>
      </c>
      <c r="R250" s="84"/>
      <c r="S250" s="84"/>
      <c r="T250" s="84"/>
      <c r="U250" s="86">
        <v>42759.150509259256</v>
      </c>
      <c r="V250" s="87" t="s">
        <v>826</v>
      </c>
      <c r="W250" s="84"/>
      <c r="X250" s="84"/>
      <c r="Y250" s="90" t="s">
        <v>1013</v>
      </c>
      <c r="Z250" s="90" t="s">
        <v>1064</v>
      </c>
      <c r="AA250" s="84" t="b">
        <v>0</v>
      </c>
      <c r="AB250" s="84">
        <v>0</v>
      </c>
      <c r="AC250" s="90" t="s">
        <v>1075</v>
      </c>
      <c r="AD250" s="84" t="b">
        <v>0</v>
      </c>
      <c r="AE250" s="84" t="s">
        <v>1076</v>
      </c>
      <c r="AF250" s="84"/>
      <c r="AG250" s="90" t="s">
        <v>1065</v>
      </c>
      <c r="AH250" s="84" t="b">
        <v>0</v>
      </c>
      <c r="AI250" s="84">
        <v>0</v>
      </c>
      <c r="AJ250" s="90" t="s">
        <v>1065</v>
      </c>
      <c r="AK250" s="84" t="s">
        <v>1090</v>
      </c>
      <c r="AL250" s="84" t="b">
        <v>0</v>
      </c>
      <c r="AM250" s="90" t="s">
        <v>1064</v>
      </c>
      <c r="AN250" s="84">
        <v>0</v>
      </c>
      <c r="AO250" s="84">
        <v>0</v>
      </c>
      <c r="AP250" s="84"/>
      <c r="AQ250" s="84"/>
      <c r="AR250" s="84"/>
      <c r="AS250" s="84"/>
      <c r="AT250" s="84"/>
      <c r="AU250" s="84"/>
      <c r="AV250" s="84"/>
      <c r="AW250" s="84"/>
      <c r="AX250" s="83">
        <v>2</v>
      </c>
    </row>
    <row r="251" spans="1:50" x14ac:dyDescent="0.25">
      <c r="A251" s="69" t="s">
        <v>345</v>
      </c>
      <c r="B251" s="69" t="s">
        <v>2324</v>
      </c>
      <c r="C251" s="70"/>
      <c r="D251" s="71"/>
      <c r="E251" s="72"/>
      <c r="F251" s="73"/>
      <c r="G251" s="70"/>
      <c r="H251" s="74"/>
      <c r="I251" s="75"/>
      <c r="J251" s="75"/>
      <c r="K251" s="36"/>
      <c r="L251" s="82"/>
      <c r="M251" s="82"/>
      <c r="N251" s="77"/>
      <c r="O251" s="84" t="s">
        <v>363</v>
      </c>
      <c r="P251" s="86">
        <v>42759.150509259256</v>
      </c>
      <c r="Q251" s="84" t="s">
        <v>486</v>
      </c>
      <c r="R251" s="84"/>
      <c r="S251" s="84"/>
      <c r="T251" s="84"/>
      <c r="U251" s="86">
        <v>42759.150509259256</v>
      </c>
      <c r="V251" s="87" t="s">
        <v>826</v>
      </c>
      <c r="W251" s="84"/>
      <c r="X251" s="84"/>
      <c r="Y251" s="90" t="s">
        <v>1013</v>
      </c>
      <c r="Z251" s="90" t="s">
        <v>1064</v>
      </c>
      <c r="AA251" s="84" t="b">
        <v>0</v>
      </c>
      <c r="AB251" s="84">
        <v>0</v>
      </c>
      <c r="AC251" s="90" t="s">
        <v>1075</v>
      </c>
      <c r="AD251" s="84" t="b">
        <v>0</v>
      </c>
      <c r="AE251" s="84" t="s">
        <v>1076</v>
      </c>
      <c r="AF251" s="84"/>
      <c r="AG251" s="90" t="s">
        <v>1065</v>
      </c>
      <c r="AH251" s="84" t="b">
        <v>0</v>
      </c>
      <c r="AI251" s="84">
        <v>0</v>
      </c>
      <c r="AJ251" s="90" t="s">
        <v>1065</v>
      </c>
      <c r="AK251" s="84" t="s">
        <v>1090</v>
      </c>
      <c r="AL251" s="84" t="b">
        <v>0</v>
      </c>
      <c r="AM251" s="90" t="s">
        <v>1064</v>
      </c>
      <c r="AN251" s="84">
        <v>0</v>
      </c>
      <c r="AO251" s="84">
        <v>0</v>
      </c>
      <c r="AP251" s="84"/>
      <c r="AQ251" s="84"/>
      <c r="AR251" s="84"/>
      <c r="AS251" s="84"/>
      <c r="AT251" s="84"/>
      <c r="AU251" s="84"/>
      <c r="AV251" s="84"/>
      <c r="AW251" s="84"/>
      <c r="AX251" s="83">
        <v>2</v>
      </c>
    </row>
    <row r="252" spans="1:50" x14ac:dyDescent="0.25">
      <c r="A252" s="69" t="s">
        <v>345</v>
      </c>
      <c r="B252" s="69" t="s">
        <v>2325</v>
      </c>
      <c r="C252" s="70"/>
      <c r="D252" s="71"/>
      <c r="E252" s="72"/>
      <c r="F252" s="73"/>
      <c r="G252" s="70"/>
      <c r="H252" s="74"/>
      <c r="I252" s="75"/>
      <c r="J252" s="75"/>
      <c r="K252" s="36"/>
      <c r="L252" s="82"/>
      <c r="M252" s="82"/>
      <c r="N252" s="77"/>
      <c r="O252" s="84" t="s">
        <v>2329</v>
      </c>
      <c r="P252" s="86">
        <v>42759.150509259256</v>
      </c>
      <c r="Q252" s="84" t="s">
        <v>486</v>
      </c>
      <c r="R252" s="84"/>
      <c r="S252" s="84"/>
      <c r="T252" s="84"/>
      <c r="U252" s="86">
        <v>42759.150509259256</v>
      </c>
      <c r="V252" s="87" t="s">
        <v>826</v>
      </c>
      <c r="W252" s="84"/>
      <c r="X252" s="84"/>
      <c r="Y252" s="90" t="s">
        <v>1013</v>
      </c>
      <c r="Z252" s="90" t="s">
        <v>1064</v>
      </c>
      <c r="AA252" s="84" t="b">
        <v>0</v>
      </c>
      <c r="AB252" s="84">
        <v>0</v>
      </c>
      <c r="AC252" s="90" t="s">
        <v>1075</v>
      </c>
      <c r="AD252" s="84" t="b">
        <v>0</v>
      </c>
      <c r="AE252" s="84" t="s">
        <v>1076</v>
      </c>
      <c r="AF252" s="84"/>
      <c r="AG252" s="90" t="s">
        <v>1065</v>
      </c>
      <c r="AH252" s="84" t="b">
        <v>0</v>
      </c>
      <c r="AI252" s="84">
        <v>0</v>
      </c>
      <c r="AJ252" s="90" t="s">
        <v>1065</v>
      </c>
      <c r="AK252" s="84" t="s">
        <v>1090</v>
      </c>
      <c r="AL252" s="84" t="b">
        <v>0</v>
      </c>
      <c r="AM252" s="90" t="s">
        <v>1064</v>
      </c>
      <c r="AN252" s="84">
        <v>0</v>
      </c>
      <c r="AO252" s="84">
        <v>0</v>
      </c>
      <c r="AP252" s="84"/>
      <c r="AQ252" s="84"/>
      <c r="AR252" s="84"/>
      <c r="AS252" s="84"/>
      <c r="AT252" s="84"/>
      <c r="AU252" s="84"/>
      <c r="AV252" s="84"/>
      <c r="AW252" s="84"/>
      <c r="AX252" s="83">
        <v>2</v>
      </c>
    </row>
    <row r="253" spans="1:50" x14ac:dyDescent="0.25">
      <c r="A253" s="69" t="s">
        <v>345</v>
      </c>
      <c r="B253" s="69" t="s">
        <v>645</v>
      </c>
      <c r="C253" s="70"/>
      <c r="D253" s="71"/>
      <c r="E253" s="72"/>
      <c r="F253" s="73"/>
      <c r="G253" s="70"/>
      <c r="H253" s="74"/>
      <c r="I253" s="75"/>
      <c r="J253" s="75"/>
      <c r="K253" s="36"/>
      <c r="L253" s="82"/>
      <c r="M253" s="82"/>
      <c r="N253" s="77"/>
      <c r="O253" s="84" t="s">
        <v>363</v>
      </c>
      <c r="P253" s="86">
        <v>42759.150509259256</v>
      </c>
      <c r="Q253" s="84" t="s">
        <v>486</v>
      </c>
      <c r="R253" s="84"/>
      <c r="S253" s="84"/>
      <c r="T253" s="84"/>
      <c r="U253" s="86">
        <v>42759.150509259256</v>
      </c>
      <c r="V253" s="87" t="s">
        <v>826</v>
      </c>
      <c r="W253" s="84"/>
      <c r="X253" s="84"/>
      <c r="Y253" s="90" t="s">
        <v>1013</v>
      </c>
      <c r="Z253" s="90" t="s">
        <v>1064</v>
      </c>
      <c r="AA253" s="84" t="b">
        <v>0</v>
      </c>
      <c r="AB253" s="84">
        <v>0</v>
      </c>
      <c r="AC253" s="90" t="s">
        <v>1075</v>
      </c>
      <c r="AD253" s="84" t="b">
        <v>0</v>
      </c>
      <c r="AE253" s="84" t="s">
        <v>1076</v>
      </c>
      <c r="AF253" s="84"/>
      <c r="AG253" s="90" t="s">
        <v>1065</v>
      </c>
      <c r="AH253" s="84" t="b">
        <v>0</v>
      </c>
      <c r="AI253" s="84">
        <v>0</v>
      </c>
      <c r="AJ253" s="90" t="s">
        <v>1065</v>
      </c>
      <c r="AK253" s="84" t="s">
        <v>1090</v>
      </c>
      <c r="AL253" s="84" t="b">
        <v>0</v>
      </c>
      <c r="AM253" s="90" t="s">
        <v>1064</v>
      </c>
      <c r="AN253" s="84">
        <v>0</v>
      </c>
      <c r="AO253" s="84">
        <v>0</v>
      </c>
      <c r="AP253" s="84"/>
      <c r="AQ253" s="84"/>
      <c r="AR253" s="84"/>
      <c r="AS253" s="84"/>
      <c r="AT253" s="84"/>
      <c r="AU253" s="84"/>
      <c r="AV253" s="84"/>
      <c r="AW253" s="84"/>
      <c r="AX253" s="83">
        <v>2</v>
      </c>
    </row>
    <row r="254" spans="1:50" x14ac:dyDescent="0.25">
      <c r="A254" s="69" t="s">
        <v>348</v>
      </c>
      <c r="B254" s="69" t="s">
        <v>645</v>
      </c>
      <c r="C254" s="70"/>
      <c r="D254" s="71"/>
      <c r="E254" s="72"/>
      <c r="F254" s="73"/>
      <c r="G254" s="70"/>
      <c r="H254" s="74"/>
      <c r="I254" s="75"/>
      <c r="J254" s="75"/>
      <c r="K254" s="36"/>
      <c r="L254" s="82"/>
      <c r="M254" s="82"/>
      <c r="N254" s="77"/>
      <c r="O254" s="84" t="s">
        <v>363</v>
      </c>
      <c r="P254" s="86">
        <v>42756.916689814818</v>
      </c>
      <c r="Q254" s="84" t="s">
        <v>491</v>
      </c>
      <c r="R254" s="87" t="s">
        <v>581</v>
      </c>
      <c r="S254" s="84" t="s">
        <v>611</v>
      </c>
      <c r="T254" s="84" t="s">
        <v>653</v>
      </c>
      <c r="U254" s="86">
        <v>42756.916689814818</v>
      </c>
      <c r="V254" s="87" t="s">
        <v>831</v>
      </c>
      <c r="W254" s="84"/>
      <c r="X254" s="84"/>
      <c r="Y254" s="90" t="s">
        <v>1018</v>
      </c>
      <c r="Z254" s="84"/>
      <c r="AA254" s="84" t="b">
        <v>0</v>
      </c>
      <c r="AB254" s="84">
        <v>20</v>
      </c>
      <c r="AC254" s="90" t="s">
        <v>1065</v>
      </c>
      <c r="AD254" s="84" t="b">
        <v>0</v>
      </c>
      <c r="AE254" s="84" t="s">
        <v>1076</v>
      </c>
      <c r="AF254" s="84"/>
      <c r="AG254" s="90" t="s">
        <v>1065</v>
      </c>
      <c r="AH254" s="84" t="b">
        <v>0</v>
      </c>
      <c r="AI254" s="84">
        <v>8</v>
      </c>
      <c r="AJ254" s="90" t="s">
        <v>1065</v>
      </c>
      <c r="AK254" s="84" t="s">
        <v>1107</v>
      </c>
      <c r="AL254" s="84" t="b">
        <v>1</v>
      </c>
      <c r="AM254" s="90" t="s">
        <v>1018</v>
      </c>
      <c r="AN254" s="84">
        <v>0</v>
      </c>
      <c r="AO254" s="84">
        <v>0</v>
      </c>
      <c r="AP254" s="84"/>
      <c r="AQ254" s="84"/>
      <c r="AR254" s="84"/>
      <c r="AS254" s="84"/>
      <c r="AT254" s="84"/>
      <c r="AU254" s="84"/>
      <c r="AV254" s="84"/>
      <c r="AW254" s="84"/>
      <c r="AX254" s="83">
        <v>2</v>
      </c>
    </row>
    <row r="255" spans="1:50" x14ac:dyDescent="0.25">
      <c r="A255" s="69" t="s">
        <v>349</v>
      </c>
      <c r="B255" s="69" t="s">
        <v>645</v>
      </c>
      <c r="C255" s="70"/>
      <c r="D255" s="71"/>
      <c r="E255" s="72"/>
      <c r="F255" s="73"/>
      <c r="G255" s="70"/>
      <c r="H255" s="74"/>
      <c r="I255" s="75"/>
      <c r="J255" s="75"/>
      <c r="K255" s="36"/>
      <c r="L255" s="82"/>
      <c r="M255" s="82"/>
      <c r="N255" s="77"/>
      <c r="O255" s="84" t="s">
        <v>363</v>
      </c>
      <c r="P255" s="86">
        <v>42757.125092592592</v>
      </c>
      <c r="Q255" s="84" t="s">
        <v>395</v>
      </c>
      <c r="R255" s="84"/>
      <c r="S255" s="84"/>
      <c r="T255" s="84" t="s">
        <v>653</v>
      </c>
      <c r="U255" s="86">
        <v>42757.125092592592</v>
      </c>
      <c r="V255" s="87" t="s">
        <v>832</v>
      </c>
      <c r="W255" s="84"/>
      <c r="X255" s="84"/>
      <c r="Y255" s="90" t="s">
        <v>1019</v>
      </c>
      <c r="Z255" s="84"/>
      <c r="AA255" s="84" t="b">
        <v>0</v>
      </c>
      <c r="AB255" s="84">
        <v>0</v>
      </c>
      <c r="AC255" s="90" t="s">
        <v>1065</v>
      </c>
      <c r="AD255" s="84" t="b">
        <v>0</v>
      </c>
      <c r="AE255" s="84" t="s">
        <v>1076</v>
      </c>
      <c r="AF255" s="84"/>
      <c r="AG255" s="90" t="s">
        <v>1065</v>
      </c>
      <c r="AH255" s="84" t="b">
        <v>0</v>
      </c>
      <c r="AI255" s="84">
        <v>8</v>
      </c>
      <c r="AJ255" s="90" t="s">
        <v>1018</v>
      </c>
      <c r="AK255" s="84" t="s">
        <v>1108</v>
      </c>
      <c r="AL255" s="84" t="b">
        <v>0</v>
      </c>
      <c r="AM255" s="90" t="s">
        <v>1018</v>
      </c>
      <c r="AN255" s="84">
        <v>0</v>
      </c>
      <c r="AO255" s="84">
        <v>0</v>
      </c>
      <c r="AP255" s="84"/>
      <c r="AQ255" s="84"/>
      <c r="AR255" s="84"/>
      <c r="AS255" s="84"/>
      <c r="AT255" s="84"/>
      <c r="AU255" s="84"/>
      <c r="AV255" s="84"/>
      <c r="AW255" s="84"/>
      <c r="AX255" s="83">
        <v>2</v>
      </c>
    </row>
    <row r="256" spans="1:50" x14ac:dyDescent="0.25">
      <c r="A256" s="69" t="s">
        <v>355</v>
      </c>
      <c r="B256" s="69" t="s">
        <v>2300</v>
      </c>
      <c r="C256" s="70"/>
      <c r="D256" s="71"/>
      <c r="E256" s="72"/>
      <c r="F256" s="73"/>
      <c r="G256" s="70"/>
      <c r="H256" s="74"/>
      <c r="I256" s="75"/>
      <c r="J256" s="75"/>
      <c r="K256" s="36"/>
      <c r="L256" s="82"/>
      <c r="M256" s="82"/>
      <c r="N256" s="77"/>
      <c r="O256" s="84" t="s">
        <v>363</v>
      </c>
      <c r="P256" s="86">
        <v>42759.357592592591</v>
      </c>
      <c r="Q256" s="84" t="s">
        <v>515</v>
      </c>
      <c r="R256" s="87" t="s">
        <v>601</v>
      </c>
      <c r="S256" s="84" t="s">
        <v>635</v>
      </c>
      <c r="T256" s="84" t="s">
        <v>677</v>
      </c>
      <c r="U256" s="86">
        <v>42759.357592592591</v>
      </c>
      <c r="V256" s="87" t="s">
        <v>857</v>
      </c>
      <c r="W256" s="84"/>
      <c r="X256" s="84"/>
      <c r="Y256" s="90" t="s">
        <v>1045</v>
      </c>
      <c r="Z256" s="84"/>
      <c r="AA256" s="84" t="b">
        <v>0</v>
      </c>
      <c r="AB256" s="84">
        <v>1</v>
      </c>
      <c r="AC256" s="90" t="s">
        <v>1065</v>
      </c>
      <c r="AD256" s="84" t="b">
        <v>0</v>
      </c>
      <c r="AE256" s="84" t="s">
        <v>1077</v>
      </c>
      <c r="AF256" s="84"/>
      <c r="AG256" s="90" t="s">
        <v>1065</v>
      </c>
      <c r="AH256" s="84" t="b">
        <v>0</v>
      </c>
      <c r="AI256" s="84">
        <v>0</v>
      </c>
      <c r="AJ256" s="90" t="s">
        <v>1065</v>
      </c>
      <c r="AK256" s="84" t="s">
        <v>1089</v>
      </c>
      <c r="AL256" s="84" t="b">
        <v>0</v>
      </c>
      <c r="AM256" s="90" t="s">
        <v>1045</v>
      </c>
      <c r="AN256" s="84">
        <v>0</v>
      </c>
      <c r="AO256" s="84">
        <v>0</v>
      </c>
      <c r="AP256" s="84"/>
      <c r="AQ256" s="84"/>
      <c r="AR256" s="84"/>
      <c r="AS256" s="84"/>
      <c r="AT256" s="84"/>
      <c r="AU256" s="84"/>
      <c r="AV256" s="84"/>
      <c r="AW256" s="84"/>
      <c r="AX256" s="83">
        <v>2</v>
      </c>
    </row>
    <row r="257" spans="1:50" x14ac:dyDescent="0.25">
      <c r="A257" s="69" t="s">
        <v>355</v>
      </c>
      <c r="B257" s="69" t="s">
        <v>645</v>
      </c>
      <c r="C257" s="70"/>
      <c r="D257" s="71"/>
      <c r="E257" s="72"/>
      <c r="F257" s="73"/>
      <c r="G257" s="70"/>
      <c r="H257" s="74"/>
      <c r="I257" s="75"/>
      <c r="J257" s="75"/>
      <c r="K257" s="36"/>
      <c r="L257" s="82"/>
      <c r="M257" s="82"/>
      <c r="N257" s="77"/>
      <c r="O257" s="84" t="s">
        <v>363</v>
      </c>
      <c r="P257" s="86">
        <v>42759.357592592591</v>
      </c>
      <c r="Q257" s="84" t="s">
        <v>515</v>
      </c>
      <c r="R257" s="87" t="s">
        <v>601</v>
      </c>
      <c r="S257" s="84" t="s">
        <v>635</v>
      </c>
      <c r="T257" s="84" t="s">
        <v>677</v>
      </c>
      <c r="U257" s="86">
        <v>42759.357592592591</v>
      </c>
      <c r="V257" s="87" t="s">
        <v>857</v>
      </c>
      <c r="W257" s="84"/>
      <c r="X257" s="84"/>
      <c r="Y257" s="90" t="s">
        <v>1045</v>
      </c>
      <c r="Z257" s="84"/>
      <c r="AA257" s="84" t="b">
        <v>0</v>
      </c>
      <c r="AB257" s="84">
        <v>1</v>
      </c>
      <c r="AC257" s="90" t="s">
        <v>1065</v>
      </c>
      <c r="AD257" s="84" t="b">
        <v>0</v>
      </c>
      <c r="AE257" s="84" t="s">
        <v>1077</v>
      </c>
      <c r="AF257" s="84"/>
      <c r="AG257" s="90" t="s">
        <v>1065</v>
      </c>
      <c r="AH257" s="84" t="b">
        <v>0</v>
      </c>
      <c r="AI257" s="84">
        <v>0</v>
      </c>
      <c r="AJ257" s="90" t="s">
        <v>1065</v>
      </c>
      <c r="AK257" s="84" t="s">
        <v>1089</v>
      </c>
      <c r="AL257" s="84" t="b">
        <v>0</v>
      </c>
      <c r="AM257" s="90" t="s">
        <v>1045</v>
      </c>
      <c r="AN257" s="84">
        <v>0</v>
      </c>
      <c r="AO257" s="84">
        <v>0</v>
      </c>
      <c r="AP257" s="84"/>
      <c r="AQ257" s="84"/>
      <c r="AR257" s="84"/>
      <c r="AS257" s="84"/>
      <c r="AT257" s="84"/>
      <c r="AU257" s="84"/>
      <c r="AV257" s="84"/>
      <c r="AW257" s="84"/>
      <c r="AX257" s="83">
        <v>2</v>
      </c>
    </row>
    <row r="258" spans="1:50" x14ac:dyDescent="0.25">
      <c r="A258" s="69" t="s">
        <v>360</v>
      </c>
      <c r="B258" s="69" t="s">
        <v>2326</v>
      </c>
      <c r="C258" s="70"/>
      <c r="D258" s="71"/>
      <c r="E258" s="72"/>
      <c r="F258" s="73"/>
      <c r="G258" s="70"/>
      <c r="H258" s="74"/>
      <c r="I258" s="75"/>
      <c r="J258" s="75"/>
      <c r="K258" s="36"/>
      <c r="L258" s="82"/>
      <c r="M258" s="82"/>
      <c r="N258" s="77"/>
      <c r="O258" s="84" t="s">
        <v>363</v>
      </c>
      <c r="P258" s="86">
        <v>42759.434618055559</v>
      </c>
      <c r="Q258" s="84" t="s">
        <v>520</v>
      </c>
      <c r="R258" s="87" t="s">
        <v>605</v>
      </c>
      <c r="S258" s="84" t="s">
        <v>631</v>
      </c>
      <c r="T258" s="84" t="s">
        <v>667</v>
      </c>
      <c r="U258" s="86">
        <v>42759.434618055559</v>
      </c>
      <c r="V258" s="87" t="s">
        <v>863</v>
      </c>
      <c r="W258" s="84"/>
      <c r="X258" s="84"/>
      <c r="Y258" s="90" t="s">
        <v>1051</v>
      </c>
      <c r="Z258" s="84"/>
      <c r="AA258" s="84" t="b">
        <v>0</v>
      </c>
      <c r="AB258" s="84">
        <v>9</v>
      </c>
      <c r="AC258" s="90" t="s">
        <v>1065</v>
      </c>
      <c r="AD258" s="84" t="b">
        <v>0</v>
      </c>
      <c r="AE258" s="84" t="s">
        <v>1076</v>
      </c>
      <c r="AF258" s="84"/>
      <c r="AG258" s="90" t="s">
        <v>1065</v>
      </c>
      <c r="AH258" s="84" t="b">
        <v>0</v>
      </c>
      <c r="AI258" s="84">
        <v>1</v>
      </c>
      <c r="AJ258" s="90" t="s">
        <v>1065</v>
      </c>
      <c r="AK258" s="84" t="s">
        <v>1090</v>
      </c>
      <c r="AL258" s="84" t="b">
        <v>0</v>
      </c>
      <c r="AM258" s="90" t="s">
        <v>1051</v>
      </c>
      <c r="AN258" s="84">
        <v>0</v>
      </c>
      <c r="AO258" s="84">
        <v>0</v>
      </c>
      <c r="AP258" s="84"/>
      <c r="AQ258" s="84"/>
      <c r="AR258" s="84"/>
      <c r="AS258" s="84"/>
      <c r="AT258" s="84"/>
      <c r="AU258" s="84"/>
      <c r="AV258" s="84"/>
      <c r="AW258" s="84"/>
      <c r="AX258" s="83">
        <v>2</v>
      </c>
    </row>
    <row r="259" spans="1:50" x14ac:dyDescent="0.25">
      <c r="A259" s="69" t="s">
        <v>361</v>
      </c>
      <c r="B259" s="69" t="s">
        <v>2326</v>
      </c>
      <c r="C259" s="70"/>
      <c r="D259" s="71"/>
      <c r="E259" s="72"/>
      <c r="F259" s="73"/>
      <c r="G259" s="70"/>
      <c r="H259" s="74"/>
      <c r="I259" s="75"/>
      <c r="J259" s="75"/>
      <c r="K259" s="36"/>
      <c r="L259" s="82"/>
      <c r="M259" s="82"/>
      <c r="N259" s="77"/>
      <c r="O259" s="84" t="s">
        <v>363</v>
      </c>
      <c r="P259" s="86">
        <v>42759.435601851852</v>
      </c>
      <c r="Q259" s="84" t="s">
        <v>522</v>
      </c>
      <c r="R259" s="84"/>
      <c r="S259" s="84"/>
      <c r="T259" s="84" t="s">
        <v>667</v>
      </c>
      <c r="U259" s="86">
        <v>42759.435601851852</v>
      </c>
      <c r="V259" s="87" t="s">
        <v>865</v>
      </c>
      <c r="W259" s="84"/>
      <c r="X259" s="84"/>
      <c r="Y259" s="90" t="s">
        <v>1053</v>
      </c>
      <c r="Z259" s="84"/>
      <c r="AA259" s="84" t="b">
        <v>0</v>
      </c>
      <c r="AB259" s="84">
        <v>0</v>
      </c>
      <c r="AC259" s="90" t="s">
        <v>1065</v>
      </c>
      <c r="AD259" s="84" t="b">
        <v>0</v>
      </c>
      <c r="AE259" s="84" t="s">
        <v>1076</v>
      </c>
      <c r="AF259" s="84"/>
      <c r="AG259" s="90" t="s">
        <v>1065</v>
      </c>
      <c r="AH259" s="84" t="b">
        <v>0</v>
      </c>
      <c r="AI259" s="84">
        <v>1</v>
      </c>
      <c r="AJ259" s="90" t="s">
        <v>1051</v>
      </c>
      <c r="AK259" s="84" t="s">
        <v>1090</v>
      </c>
      <c r="AL259" s="84" t="b">
        <v>0</v>
      </c>
      <c r="AM259" s="90" t="s">
        <v>1051</v>
      </c>
      <c r="AN259" s="84">
        <v>0</v>
      </c>
      <c r="AO259" s="84">
        <v>0</v>
      </c>
      <c r="AP259" s="84"/>
      <c r="AQ259" s="84"/>
      <c r="AR259" s="84"/>
      <c r="AS259" s="84"/>
      <c r="AT259" s="84"/>
      <c r="AU259" s="84"/>
      <c r="AV259" s="84"/>
      <c r="AW259" s="84"/>
      <c r="AX259" s="83">
        <v>2</v>
      </c>
    </row>
    <row r="260" spans="1:50" x14ac:dyDescent="0.25">
      <c r="A260" s="69" t="s">
        <v>362</v>
      </c>
      <c r="B260" s="69" t="s">
        <v>2327</v>
      </c>
      <c r="C260" s="70"/>
      <c r="D260" s="71"/>
      <c r="E260" s="72"/>
      <c r="F260" s="73"/>
      <c r="G260" s="70"/>
      <c r="H260" s="74"/>
      <c r="I260" s="75"/>
      <c r="J260" s="75"/>
      <c r="K260" s="36"/>
      <c r="L260" s="82"/>
      <c r="M260" s="82"/>
      <c r="N260" s="77"/>
      <c r="O260" s="84" t="s">
        <v>363</v>
      </c>
      <c r="P260" s="86">
        <v>42759.515659722223</v>
      </c>
      <c r="Q260" s="84" t="s">
        <v>523</v>
      </c>
      <c r="R260" s="84"/>
      <c r="S260" s="84"/>
      <c r="T260" s="84" t="s">
        <v>679</v>
      </c>
      <c r="U260" s="86">
        <v>42759.515659722223</v>
      </c>
      <c r="V260" s="87" t="s">
        <v>866</v>
      </c>
      <c r="W260" s="84"/>
      <c r="X260" s="84"/>
      <c r="Y260" s="90" t="s">
        <v>1054</v>
      </c>
      <c r="Z260" s="84"/>
      <c r="AA260" s="84" t="b">
        <v>0</v>
      </c>
      <c r="AB260" s="84">
        <v>1</v>
      </c>
      <c r="AC260" s="90" t="s">
        <v>1065</v>
      </c>
      <c r="AD260" s="84" t="b">
        <v>0</v>
      </c>
      <c r="AE260" s="84" t="s">
        <v>1076</v>
      </c>
      <c r="AF260" s="84"/>
      <c r="AG260" s="90" t="s">
        <v>1065</v>
      </c>
      <c r="AH260" s="84" t="b">
        <v>0</v>
      </c>
      <c r="AI260" s="84">
        <v>0</v>
      </c>
      <c r="AJ260" s="90" t="s">
        <v>1065</v>
      </c>
      <c r="AK260" s="84" t="s">
        <v>1110</v>
      </c>
      <c r="AL260" s="84" t="b">
        <v>0</v>
      </c>
      <c r="AM260" s="90" t="s">
        <v>1054</v>
      </c>
      <c r="AN260" s="84">
        <v>0</v>
      </c>
      <c r="AO260" s="84">
        <v>0</v>
      </c>
      <c r="AP260" s="84"/>
      <c r="AQ260" s="84"/>
      <c r="AR260" s="84"/>
      <c r="AS260" s="84"/>
      <c r="AT260" s="84"/>
      <c r="AU260" s="84"/>
      <c r="AV260" s="84"/>
      <c r="AW260" s="84"/>
      <c r="AX260" s="83">
        <v>2</v>
      </c>
    </row>
    <row r="261" spans="1:50" x14ac:dyDescent="0.25">
      <c r="A261" s="69" t="s">
        <v>362</v>
      </c>
      <c r="B261" s="69" t="s">
        <v>645</v>
      </c>
      <c r="C261" s="70"/>
      <c r="D261" s="71"/>
      <c r="E261" s="72"/>
      <c r="F261" s="73"/>
      <c r="G261" s="70"/>
      <c r="H261" s="74"/>
      <c r="I261" s="75"/>
      <c r="J261" s="75"/>
      <c r="K261" s="36"/>
      <c r="L261" s="82"/>
      <c r="M261" s="82"/>
      <c r="N261" s="77"/>
      <c r="O261" s="84" t="s">
        <v>363</v>
      </c>
      <c r="P261" s="86">
        <v>42759.515659722223</v>
      </c>
      <c r="Q261" s="84" t="s">
        <v>523</v>
      </c>
      <c r="R261" s="84"/>
      <c r="S261" s="84"/>
      <c r="T261" s="84" t="s">
        <v>679</v>
      </c>
      <c r="U261" s="86">
        <v>42759.515659722223</v>
      </c>
      <c r="V261" s="87" t="s">
        <v>866</v>
      </c>
      <c r="W261" s="84"/>
      <c r="X261" s="84"/>
      <c r="Y261" s="90" t="s">
        <v>1054</v>
      </c>
      <c r="Z261" s="84"/>
      <c r="AA261" s="84" t="b">
        <v>0</v>
      </c>
      <c r="AB261" s="84">
        <v>1</v>
      </c>
      <c r="AC261" s="90" t="s">
        <v>1065</v>
      </c>
      <c r="AD261" s="84" t="b">
        <v>0</v>
      </c>
      <c r="AE261" s="84" t="s">
        <v>1076</v>
      </c>
      <c r="AF261" s="84"/>
      <c r="AG261" s="90" t="s">
        <v>1065</v>
      </c>
      <c r="AH261" s="84" t="b">
        <v>0</v>
      </c>
      <c r="AI261" s="84">
        <v>0</v>
      </c>
      <c r="AJ261" s="90" t="s">
        <v>1065</v>
      </c>
      <c r="AK261" s="84" t="s">
        <v>1110</v>
      </c>
      <c r="AL261" s="84" t="b">
        <v>0</v>
      </c>
      <c r="AM261" s="90" t="s">
        <v>1054</v>
      </c>
      <c r="AN261" s="84">
        <v>0</v>
      </c>
      <c r="AO261" s="84">
        <v>0</v>
      </c>
      <c r="AP261" s="84"/>
      <c r="AQ261" s="84"/>
      <c r="AR261" s="84"/>
      <c r="AS261" s="84"/>
      <c r="AT261" s="84"/>
      <c r="AU261" s="84"/>
      <c r="AV261" s="84"/>
      <c r="AW261" s="84"/>
      <c r="AX261" s="83">
        <v>2</v>
      </c>
    </row>
    <row r="262" spans="1:50" x14ac:dyDescent="0.25">
      <c r="A262" s="92" t="s">
        <v>362</v>
      </c>
      <c r="B262" s="92" t="s">
        <v>2328</v>
      </c>
      <c r="C262" s="114"/>
      <c r="D262" s="117"/>
      <c r="E262" s="118"/>
      <c r="F262" s="113"/>
      <c r="G262" s="114"/>
      <c r="H262" s="119"/>
      <c r="I262" s="115"/>
      <c r="J262" s="115"/>
      <c r="K262" s="120"/>
      <c r="L262" s="121"/>
      <c r="M262" s="121"/>
      <c r="N262" s="106"/>
      <c r="O262" s="109" t="s">
        <v>363</v>
      </c>
      <c r="P262" s="110">
        <v>42759.515659722223</v>
      </c>
      <c r="Q262" s="109" t="s">
        <v>523</v>
      </c>
      <c r="R262" s="109"/>
      <c r="S262" s="109"/>
      <c r="T262" s="109" t="s">
        <v>679</v>
      </c>
      <c r="U262" s="110">
        <v>42759.515659722223</v>
      </c>
      <c r="V262" s="111" t="s">
        <v>866</v>
      </c>
      <c r="W262" s="109"/>
      <c r="X262" s="109"/>
      <c r="Y262" s="112" t="s">
        <v>1054</v>
      </c>
      <c r="Z262" s="109"/>
      <c r="AA262" s="109" t="b">
        <v>0</v>
      </c>
      <c r="AB262" s="109">
        <v>1</v>
      </c>
      <c r="AC262" s="112" t="s">
        <v>1065</v>
      </c>
      <c r="AD262" s="109" t="b">
        <v>0</v>
      </c>
      <c r="AE262" s="109" t="s">
        <v>1076</v>
      </c>
      <c r="AF262" s="109"/>
      <c r="AG262" s="112" t="s">
        <v>1065</v>
      </c>
      <c r="AH262" s="109" t="b">
        <v>0</v>
      </c>
      <c r="AI262" s="109">
        <v>0</v>
      </c>
      <c r="AJ262" s="112" t="s">
        <v>1065</v>
      </c>
      <c r="AK262" s="109" t="s">
        <v>1110</v>
      </c>
      <c r="AL262" s="109" t="b">
        <v>0</v>
      </c>
      <c r="AM262" s="112" t="s">
        <v>1054</v>
      </c>
      <c r="AN262" s="109">
        <v>0</v>
      </c>
      <c r="AO262" s="109">
        <v>0</v>
      </c>
      <c r="AP262" s="109"/>
      <c r="AQ262" s="109"/>
      <c r="AR262" s="109"/>
      <c r="AS262" s="109"/>
      <c r="AT262" s="109"/>
      <c r="AU262" s="109"/>
      <c r="AV262" s="109"/>
      <c r="AW262" s="109"/>
      <c r="AX262" s="83">
        <v>2</v>
      </c>
    </row>
  </sheetData>
  <dataConsolidate/>
  <dataValidations count="14">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262"/>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262"/>
    <dataValidation allowBlank="1" showErrorMessage="1" sqref="N2:N26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26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262"/>
    <dataValidation allowBlank="1" showInputMessage="1" promptTitle="Edge Color" prompt="To select an optional edge color, right-click and select Select Color on the right-click menu." sqref="C3:C262"/>
    <dataValidation allowBlank="1" showInputMessage="1" errorTitle="Invalid Edge Width" error="The optional edge width must be a whole number between 1 and 10." promptTitle="Edge Width" prompt="Enter an optional edge width between 1 and 10." sqref="D3:D262"/>
    <dataValidation allowBlank="1" showInputMessage="1" errorTitle="Invalid Edge Opacity" error="The optional edge opacity must be a whole number between 0 and 10." promptTitle="Edge Opacity" prompt="Enter an optional edge opacity between 0 (transparent) and 100 (opaque)." sqref="F3:F262"/>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262">
      <formula1>ValidEdgeVisibilities</formula1>
    </dataValidation>
    <dataValidation allowBlank="1" showInputMessage="1" showErrorMessage="1" promptTitle="Vertex 1 Name" prompt="Enter the name of the edge's first vertex." sqref="A3:A262"/>
    <dataValidation allowBlank="1" showInputMessage="1" showErrorMessage="1" promptTitle="Vertex 2 Name" prompt="Enter the name of the edge's second vertex." sqref="B3:B262"/>
    <dataValidation allowBlank="1" showInputMessage="1" showErrorMessage="1" errorTitle="Invalid Edge Visibility" error="You have entered an unrecognized edge visibility.  Try selecting from the drop-down list instead." promptTitle="Edge Label" prompt="Enter an optional edge label." sqref="H3:H262"/>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262">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262"/>
  </dataValidations>
  <hyperlinks>
    <hyperlink ref="R7" r:id="rId1"/>
    <hyperlink ref="R9" r:id="rId2"/>
    <hyperlink ref="R10" r:id="rId3"/>
    <hyperlink ref="R11" r:id="rId4" location="716150"/>
    <hyperlink ref="R15" r:id="rId5"/>
    <hyperlink ref="R17" r:id="rId6"/>
    <hyperlink ref="R27" r:id="rId7"/>
    <hyperlink ref="R30" r:id="rId8"/>
    <hyperlink ref="R33" r:id="rId9"/>
    <hyperlink ref="R35" r:id="rId10"/>
    <hyperlink ref="R36" r:id="rId11"/>
    <hyperlink ref="R39" r:id="rId12"/>
    <hyperlink ref="R45" r:id="rId13"/>
    <hyperlink ref="R46" r:id="rId14"/>
    <hyperlink ref="R48" r:id="rId15" display="http://rover.ebay.co.uk/rover/1/710-53481-19255-0/1?vectorid=229508&amp;lgeo=1&amp;toolid=10039&amp;item=252734608024&amp;ff3=2&amp;campid=5337669420&amp;mpre=http%3A%2F%2Fwww.ebay.co.uk%2Fitm%2Flike%2F252734608024%3Fclk_rvr_id%3D1158082555931%26vectorid%3D229508%26lgeo%3D1%26item%3D252734608024%26rmvSB%3Dtrue&amp;cguid=d0713c1e1590a99220e51f15fcbce0e3"/>
    <hyperlink ref="R51" r:id="rId16"/>
    <hyperlink ref="R52" r:id="rId17"/>
    <hyperlink ref="R53" r:id="rId18"/>
    <hyperlink ref="R54" r:id="rId19"/>
    <hyperlink ref="R55" r:id="rId20"/>
    <hyperlink ref="R56" r:id="rId21"/>
    <hyperlink ref="R57" r:id="rId22"/>
    <hyperlink ref="R58" r:id="rId23"/>
    <hyperlink ref="R59" r:id="rId24"/>
    <hyperlink ref="R60" r:id="rId25"/>
    <hyperlink ref="R61" r:id="rId26"/>
    <hyperlink ref="R62" r:id="rId27"/>
    <hyperlink ref="R64" r:id="rId28"/>
    <hyperlink ref="R65" r:id="rId29"/>
    <hyperlink ref="R66" r:id="rId30"/>
    <hyperlink ref="R67" r:id="rId31"/>
    <hyperlink ref="R69" r:id="rId32"/>
    <hyperlink ref="R70" r:id="rId33"/>
    <hyperlink ref="R71" r:id="rId34"/>
    <hyperlink ref="R72" r:id="rId35"/>
    <hyperlink ref="R73" r:id="rId36"/>
    <hyperlink ref="R74" r:id="rId37"/>
    <hyperlink ref="R76" r:id="rId38"/>
    <hyperlink ref="R79" r:id="rId39"/>
    <hyperlink ref="R81" r:id="rId40"/>
    <hyperlink ref="R82" r:id="rId41"/>
    <hyperlink ref="R83" r:id="rId42"/>
    <hyperlink ref="R84" r:id="rId43"/>
    <hyperlink ref="R85" r:id="rId44"/>
    <hyperlink ref="R86" r:id="rId45"/>
    <hyperlink ref="R90" r:id="rId46"/>
    <hyperlink ref="R96" r:id="rId47"/>
    <hyperlink ref="R97" r:id="rId48"/>
    <hyperlink ref="R98" r:id="rId49"/>
    <hyperlink ref="R100" r:id="rId50"/>
    <hyperlink ref="R102" r:id="rId51"/>
    <hyperlink ref="R103" r:id="rId52"/>
    <hyperlink ref="R104" r:id="rId53"/>
    <hyperlink ref="R107" r:id="rId54" location="/slide/1"/>
    <hyperlink ref="R109" r:id="rId55"/>
    <hyperlink ref="R110" r:id="rId56"/>
    <hyperlink ref="R111" r:id="rId57"/>
    <hyperlink ref="R117" r:id="rId58"/>
    <hyperlink ref="R118" r:id="rId59"/>
    <hyperlink ref="R119" r:id="rId60"/>
    <hyperlink ref="R121" r:id="rId61"/>
    <hyperlink ref="R124" r:id="rId62"/>
    <hyperlink ref="R125" r:id="rId63"/>
    <hyperlink ref="R126" r:id="rId64"/>
    <hyperlink ref="R127" r:id="rId65"/>
    <hyperlink ref="R128" r:id="rId66"/>
    <hyperlink ref="R131" r:id="rId67"/>
    <hyperlink ref="R132" r:id="rId68"/>
    <hyperlink ref="R136" r:id="rId69"/>
    <hyperlink ref="R137" r:id="rId70"/>
    <hyperlink ref="R138" r:id="rId71"/>
    <hyperlink ref="R139" r:id="rId72"/>
    <hyperlink ref="R140" r:id="rId73"/>
    <hyperlink ref="R142" r:id="rId74"/>
    <hyperlink ref="R144" r:id="rId75"/>
    <hyperlink ref="R146" r:id="rId76"/>
    <hyperlink ref="R147" r:id="rId77"/>
    <hyperlink ref="R148" r:id="rId78"/>
    <hyperlink ref="R149" r:id="rId79"/>
    <hyperlink ref="R151" r:id="rId80"/>
    <hyperlink ref="R153" r:id="rId81"/>
    <hyperlink ref="R157" r:id="rId82"/>
    <hyperlink ref="R159" r:id="rId83"/>
    <hyperlink ref="R160" r:id="rId84"/>
    <hyperlink ref="R161" r:id="rId85"/>
    <hyperlink ref="R162" r:id="rId86"/>
    <hyperlink ref="R163" r:id="rId87"/>
    <hyperlink ref="R164" r:id="rId88"/>
    <hyperlink ref="R165" r:id="rId89"/>
    <hyperlink ref="R166" r:id="rId90"/>
    <hyperlink ref="R167" r:id="rId91"/>
    <hyperlink ref="R168" r:id="rId92"/>
    <hyperlink ref="R169" r:id="rId93"/>
    <hyperlink ref="R171" r:id="rId94"/>
    <hyperlink ref="R172" r:id="rId95"/>
    <hyperlink ref="R173" r:id="rId96"/>
    <hyperlink ref="R174" r:id="rId97"/>
    <hyperlink ref="R175" r:id="rId98"/>
    <hyperlink ref="R176" r:id="rId99"/>
    <hyperlink ref="R177" r:id="rId100"/>
    <hyperlink ref="R178" r:id="rId101"/>
    <hyperlink ref="R179" r:id="rId102"/>
    <hyperlink ref="R180" r:id="rId103"/>
    <hyperlink ref="R181" r:id="rId104"/>
    <hyperlink ref="R182" r:id="rId105"/>
    <hyperlink ref="R183" r:id="rId106"/>
    <hyperlink ref="R184" r:id="rId107"/>
    <hyperlink ref="R185" r:id="rId108"/>
    <hyperlink ref="R186" r:id="rId109"/>
    <hyperlink ref="R187" r:id="rId110"/>
    <hyperlink ref="R189" r:id="rId111"/>
    <hyperlink ref="R190" r:id="rId112"/>
    <hyperlink ref="V3" r:id="rId113" location="!/cowboyscifibot/status/821507432040042496"/>
    <hyperlink ref="V4" r:id="rId114" location="!/yoursweetubacha/status/821532383316848640"/>
    <hyperlink ref="V5" r:id="rId115" location="!/kevagilar/status/821608706869755906"/>
    <hyperlink ref="V6" r:id="rId116" location="!/radio_gaz/status/821615343462391809"/>
    <hyperlink ref="V7" r:id="rId117" location="!/bricolesdefille/status/821618380994150400"/>
    <hyperlink ref="V8" r:id="rId118" location="!/arkhipovtkz1998/status/821625777292767232"/>
    <hyperlink ref="V9" r:id="rId119" location="!/yodajedisoy/status/821698070517714944"/>
    <hyperlink ref="V10" r:id="rId120" location="!/nakiamarquis/status/821718585886248960"/>
    <hyperlink ref="V11" r:id="rId121" location="!/starwarsstories/status/821779275149963267"/>
    <hyperlink ref="V12" r:id="rId122" location="!/creamymemes_/status/821799176992342016"/>
    <hyperlink ref="V13" r:id="rId123" location="!/rogovqxp1978/status/821852995105198080"/>
    <hyperlink ref="V14" r:id="rId124" location="!/starwarsrandy/status/821906333519577088"/>
    <hyperlink ref="V15" r:id="rId125" location="!/rogerdegraaf/status/822040848288333824"/>
    <hyperlink ref="V16" r:id="rId126" location="!/brich51/status/822089999579496449"/>
    <hyperlink ref="V17" r:id="rId127" location="!/kenibyk/status/822148105579724800"/>
    <hyperlink ref="V18" r:id="rId128" location="!/beccaisgrumpy/status/822202423963893760"/>
    <hyperlink ref="V19" r:id="rId129" location="!/camamateurs69/status/822219211363729408"/>
    <hyperlink ref="V20" r:id="rId130" location="!/jasondamm/status/822318117242093569"/>
    <hyperlink ref="V21" r:id="rId131" location="!/jumpkickdonkey1/status/822390706383634433"/>
    <hyperlink ref="V22" r:id="rId132" location="!/belozyorovaxug1/status/822435183379017728"/>
    <hyperlink ref="V23" r:id="rId133" location="!/smmarwood/status/822505232685027328"/>
    <hyperlink ref="V24" r:id="rId134" location="!/smmarwood/status/822505232685027328"/>
    <hyperlink ref="V25" r:id="rId135" location="!/wolfextracalibe/status/822579087747194881"/>
    <hyperlink ref="V26" r:id="rId136" location="!/wolfextracalibe/status/822579087747194881"/>
    <hyperlink ref="V27" r:id="rId137" location="!/42nerdtasticpl/status/822595877407694853"/>
    <hyperlink ref="V28" r:id="rId138" location="!/marginal_error/status/822606681016270848"/>
    <hyperlink ref="V29" r:id="rId139" location="!/marginal_error/status/822606681016270848"/>
    <hyperlink ref="V30" r:id="rId140" location="!/shane1983loser/status/822636577524514817"/>
    <hyperlink ref="V31" r:id="rId141" location="!/jason_ardron/status/822702502093197312"/>
    <hyperlink ref="V32" r:id="rId142" location="!/7ciqp7790utauya/status/822721272798801920"/>
    <hyperlink ref="V33" r:id="rId143" location="!/nortonr3/status/822737417903947776"/>
    <hyperlink ref="V34" r:id="rId144" location="!/liambailey0408/status/822822483401277440"/>
    <hyperlink ref="V35" r:id="rId145" location="!/dennisfarese/status/822838782554755072"/>
    <hyperlink ref="V36" r:id="rId146" location="!/dennisfarese/status/822839112340307968"/>
    <hyperlink ref="V37" r:id="rId147" location="!/fearfest_evil/status/822862513196986372"/>
    <hyperlink ref="V38" r:id="rId148" location="!/boozeleprechaun/status/822876180344926213"/>
    <hyperlink ref="V39" r:id="rId149" location="!/forcestrong/status/822880380772646914"/>
    <hyperlink ref="V40" r:id="rId150" location="!/jackalopejamie/status/822926849558908928"/>
    <hyperlink ref="V41" r:id="rId151" location="!/disney_lilo/status/822934281546829824"/>
    <hyperlink ref="V42" r:id="rId152" location="!/disneywldgranma/status/822937065469964289"/>
    <hyperlink ref="V43" r:id="rId153" location="!/kristin_cello/status/822949673795194884"/>
    <hyperlink ref="V44" r:id="rId154" location="!/kawaiichan72/status/822989922055266304"/>
    <hyperlink ref="V45" r:id="rId155" location="!/qualitycomics/status/823020439031181313"/>
    <hyperlink ref="V46" r:id="rId156" location="!/qualitycomics/status/823020781089263617"/>
    <hyperlink ref="V47" r:id="rId157" location="!/paulbaonguyen2/status/823042076862451712"/>
    <hyperlink ref="V48" r:id="rId158" location="!/knowingflame/status/823100489491480576"/>
    <hyperlink ref="V49" r:id="rId159" location="!/opposingplayer/status/823115682162286594"/>
    <hyperlink ref="V50" r:id="rId160" location="!/roscobrittin/status/823156045614895109"/>
    <hyperlink ref="V51" r:id="rId161" location="!/neckoflewoods/status/823160891122352129"/>
    <hyperlink ref="V52" r:id="rId162" location="!/ggomes_29/status/823177142045446144"/>
    <hyperlink ref="V53" r:id="rId163" location="!/shopgeekling/status/822536734269378560"/>
    <hyperlink ref="V54" r:id="rId164" location="!/shopgeekling/status/823214963439403008"/>
    <hyperlink ref="V55" r:id="rId165" location="!/starwarsframes/status/821838520645873664"/>
    <hyperlink ref="V56" r:id="rId166" location="!/starwarsframes/status/822112595226202114"/>
    <hyperlink ref="V57" r:id="rId167" location="!/starwarsframes/status/822276533213503488"/>
    <hyperlink ref="V58" r:id="rId168" location="!/starwarsframes/status/822824541680349184"/>
    <hyperlink ref="V59" r:id="rId169" location="!/starwarsframes/status/822865788151267328"/>
    <hyperlink ref="V60" r:id="rId170" location="!/starwarsframes/status/823197570440663041"/>
    <hyperlink ref="V61" r:id="rId171" location="!/starwarsframes/status/823226862604206080"/>
    <hyperlink ref="V62" r:id="rId172" location="!/ffgop/status/822530985422155777"/>
    <hyperlink ref="V63" r:id="rId173" location="!/kevinbarrot/status/823321470537342976"/>
    <hyperlink ref="V64" r:id="rId174" location="!/tumblingsaber/status/823413980043612161"/>
    <hyperlink ref="V65" r:id="rId175" location="!/swcommonwealth/status/823414151867404289"/>
    <hyperlink ref="V66" r:id="rId176" location="!/robwadevision/status/823414164605595648"/>
    <hyperlink ref="V67" r:id="rId177" location="!/thrax999/status/821989510217170944"/>
    <hyperlink ref="V68" r:id="rId178" location="!/bb8_littledroid/status/821991131420520448"/>
    <hyperlink ref="V69" r:id="rId179" location="!/bb8_littledroid/status/822143097660444672"/>
    <hyperlink ref="V70" r:id="rId180" location="!/bb8_littledroid/status/823415142755004416"/>
    <hyperlink ref="V71" r:id="rId181" location="!/talkstarwars/status/823413546570620928"/>
    <hyperlink ref="V72" r:id="rId182" location="!/genxwing/status/823428709713514496"/>
    <hyperlink ref="V73" r:id="rId183" location="!/yellow_bulldog/status/823462963885510656"/>
    <hyperlink ref="V74" r:id="rId184" location="!/craftycornersau/status/823486225193410564"/>
    <hyperlink ref="V75" r:id="rId185" location="!/othermomo/status/823561966614642688"/>
    <hyperlink ref="V76" r:id="rId186" location="!/lastsonofosborn/status/823562845874978816"/>
    <hyperlink ref="V77" r:id="rId187" location="!/arcticabs/status/823563326827429888"/>
    <hyperlink ref="V78" r:id="rId188" location="!/do__or__do_not/status/823563419731173376"/>
    <hyperlink ref="V79" r:id="rId189" location="!/ckimberli/status/823564498577616896"/>
    <hyperlink ref="V80" r:id="rId190" location="!/pugnate/status/823564574574178309"/>
    <hyperlink ref="V81" r:id="rId191" location="!/scoutdawson/status/823564684406169605"/>
    <hyperlink ref="V82" r:id="rId192" location="!/adamleyton/status/823566090596925440"/>
    <hyperlink ref="V83" r:id="rId193" location="!/luism8989/status/823567081492844544"/>
    <hyperlink ref="V84" r:id="rId194" location="!/doctorfailure/status/823567153383280640"/>
    <hyperlink ref="V85" r:id="rId195" location="!/doogie_nights/status/823567450792984580"/>
    <hyperlink ref="V86" r:id="rId196" location="!/secondfret/status/823567365665234944"/>
    <hyperlink ref="V87" r:id="rId197" location="!/thechandlerross/status/823567638068609027"/>
    <hyperlink ref="V88" r:id="rId198" location="!/conspiracyin559/status/823568190491869188"/>
    <hyperlink ref="V89" r:id="rId199" location="!/emperor_shun/status/823570049277591556"/>
    <hyperlink ref="V90" r:id="rId200" location="!/theirisau/status/823570087005171712"/>
    <hyperlink ref="V91" r:id="rId201" location="!/idilakil/status/823569478126632961"/>
    <hyperlink ref="V92" r:id="rId202" location="!/zoe_harrysgirl7/status/823570244321021952"/>
    <hyperlink ref="V93" r:id="rId203" location="!/blakevjones/status/823570786262904833"/>
    <hyperlink ref="V94" r:id="rId204" location="!/pookasaucy/status/823570913476100100"/>
    <hyperlink ref="V95" r:id="rId205" location="!/north_or_south/status/823570923085242368"/>
    <hyperlink ref="V96" r:id="rId206" location="!/thohus/status/823571756220895232"/>
    <hyperlink ref="V97" r:id="rId207" location="!/be_foutz/status/823572167262552064"/>
    <hyperlink ref="V98" r:id="rId208" location="!/mcshiv3rs/status/823572450780684288"/>
    <hyperlink ref="V99" r:id="rId209" location="!/dapegg/status/823573786104655873"/>
    <hyperlink ref="V100" r:id="rId210" location="!/philthinks2much/status/823574317648740352"/>
    <hyperlink ref="V101" r:id="rId211" location="!/evendia/status/823576717612687360"/>
    <hyperlink ref="V102" r:id="rId212" location="!/masajirjb/status/823576826161156097"/>
    <hyperlink ref="V103" r:id="rId213" location="!/morningglory182/status/823578456973778945"/>
    <hyperlink ref="V104" r:id="rId214" location="!/fleisch_4life/status/823578972172808192"/>
    <hyperlink ref="V105" r:id="rId215" location="!/cool_ishan1/status/823580364027244544"/>
    <hyperlink ref="V106" r:id="rId216" location="!/rasenbran/status/823580823240720386"/>
    <hyperlink ref="V107" r:id="rId217" location="!/williambibbiani/status/823580565202796544"/>
    <hyperlink ref="V108" r:id="rId218" location="!/nick_griffith28/status/823581297767514113"/>
    <hyperlink ref="V109" r:id="rId219" location="!/sjvn/status/823577793065848832"/>
    <hyperlink ref="V110" r:id="rId220" location="!/arrjaycee/status/823582061038596097"/>
    <hyperlink ref="V111" r:id="rId221" location="!/mikejdeleon/status/823582440107155456"/>
    <hyperlink ref="V112" r:id="rId222" location="!/thatnerdpreston/status/823584891480571904"/>
    <hyperlink ref="V113" r:id="rId223" location="!/or_nick_al/status/823585619272081408"/>
    <hyperlink ref="V114" r:id="rId224" location="!/shawnlopp/status/823586163017601024"/>
    <hyperlink ref="V115" r:id="rId225" location="!/lukejjemmett/status/823587297161527296"/>
    <hyperlink ref="V116" r:id="rId226" location="!/tony_or_michael/status/823587443597250560"/>
    <hyperlink ref="V117" r:id="rId227" location="!/twowolvzz/status/823571932746579968"/>
    <hyperlink ref="V118" r:id="rId228" location="!/mrdamiannash/status/823590115540770816"/>
    <hyperlink ref="V119" r:id="rId229" location="!/tamago2474/status/823603200657915908"/>
    <hyperlink ref="V120" r:id="rId230" location="!/joecook80543637/status/823615390869753857"/>
    <hyperlink ref="V121" r:id="rId231" location="!/bnfortunion/status/823615418342445056"/>
    <hyperlink ref="V122" r:id="rId232" location="!/gallica_/status/823617674097885184"/>
    <hyperlink ref="V123" r:id="rId233" location="!/7or7official/status/823619702823985152"/>
    <hyperlink ref="V124" r:id="rId234" location="!/aaronrfernandes/status/821550230579482624"/>
    <hyperlink ref="V125" r:id="rId235" location="!/aaronrfernandes/status/821603237237297152"/>
    <hyperlink ref="V126" r:id="rId236" location="!/aaronrfernandes/status/823620883310743552"/>
    <hyperlink ref="V127" r:id="rId237" location="!/laonangel/status/823621190292017154"/>
    <hyperlink ref="V128" r:id="rId238" location="!/joecugeek/status/823624304499757057"/>
    <hyperlink ref="V129" r:id="rId239" location="!/lennyfacedev/status/823633930511417346"/>
    <hyperlink ref="V130" r:id="rId240" location="!/joe_luatc/status/823636165207040000"/>
    <hyperlink ref="V131" r:id="rId241" location="!/ethanwsj/status/823644350122901506"/>
    <hyperlink ref="V132" r:id="rId242" location="!/bootleggirl/status/823647850714329093"/>
    <hyperlink ref="V133" r:id="rId243" location="!/raven_cain/status/823654752877690884"/>
    <hyperlink ref="V134" r:id="rId244" location="!/kingdavidlane/status/823657822021939200"/>
    <hyperlink ref="V135" r:id="rId245" location="!/cpaulmabry/status/823659789163069441"/>
    <hyperlink ref="V136" r:id="rId246" location="!/jjasportstudio/status/823661912831430657"/>
    <hyperlink ref="V137" r:id="rId247" location="!/spartabarta42/status/823666046112559108"/>
    <hyperlink ref="V138" r:id="rId248" location="!/va_nisher/status/823671076336959488"/>
    <hyperlink ref="V139" r:id="rId249" location="!/tallandtrue/status/823681263747772416"/>
    <hyperlink ref="V140" r:id="rId250" location="!/galaxy_junkyard/status/823683457578569728"/>
    <hyperlink ref="V141" r:id="rId251" location="!/shotgunhawk/status/823684713344811008"/>
    <hyperlink ref="V142" r:id="rId252" location="!/kaylammartin1/status/823640732045033472"/>
    <hyperlink ref="V143" r:id="rId253" location="!/azrielwynge/status/823691278995116034"/>
    <hyperlink ref="V144" r:id="rId254" location="!/indysen/status/823692629456011265"/>
    <hyperlink ref="V145" r:id="rId255" location="!/cortnort10/status/823704424706998272"/>
    <hyperlink ref="V146" r:id="rId256" location="!/moneywisemoms/status/823708290127458306"/>
    <hyperlink ref="V147" r:id="rId257" location="!/elettra86it/status/823710376151785472"/>
    <hyperlink ref="V148" r:id="rId258" location="!/_amitsbajaj/status/823711794438864896"/>
    <hyperlink ref="V149" r:id="rId259" location="!/tyrrhenesea85/status/823714486037069824"/>
    <hyperlink ref="V150" r:id="rId260" location="!/tim_gwatney13/status/823715425439485953"/>
    <hyperlink ref="V151" r:id="rId261" location="!/elijah_or_bob/status/823730528373342210"/>
    <hyperlink ref="V152" r:id="rId262" location="!/kingdom_of_lego/status/823736264562241536"/>
    <hyperlink ref="V153" r:id="rId263" location="!/freshpopculture/status/823740779768082433"/>
    <hyperlink ref="V154" r:id="rId264" location="!/dvdnetflix/status/823615371185885185"/>
    <hyperlink ref="V155" r:id="rId265" location="!/dvdnetflix/status/823704465186443265"/>
    <hyperlink ref="V156" r:id="rId266" location="!/dvdnetflix/status/823743403116654592"/>
    <hyperlink ref="V157" r:id="rId267" location="!/disney_dmr/status/822926754893467648"/>
    <hyperlink ref="V158" r:id="rId268" location="!/starwars4fans/status/823002279502553088"/>
    <hyperlink ref="V159" r:id="rId269" location="!/starwars4fans/status/821718824420601859"/>
    <hyperlink ref="V160" r:id="rId270" location="!/starwars4fans/status/823402413902143488"/>
    <hyperlink ref="V161" r:id="rId271" location="!/unic0d3tv/status/821719086862397440"/>
    <hyperlink ref="V162" r:id="rId272" location="!/unic0d3tv/status/823403135729274880"/>
    <hyperlink ref="V163" r:id="rId273" location="!/crowalehouse/status/823765777224466432"/>
    <hyperlink ref="V164" r:id="rId274" location="!/austimus_p/status/823766558036004864"/>
    <hyperlink ref="V165" r:id="rId275" location="!/stevencambian/status/823771075637112832"/>
    <hyperlink ref="V166" r:id="rId276" location="!/mandi_ottoson/status/821596271546945536"/>
    <hyperlink ref="V167" r:id="rId277" location="!/mandi_ottoson/status/821817339515523072"/>
    <hyperlink ref="V168" r:id="rId278" location="!/mandi_ottoson/status/821874745326960640"/>
    <hyperlink ref="V169" r:id="rId279" location="!/mandi_ottoson/status/822033760522641408"/>
    <hyperlink ref="V170" r:id="rId280" location="!/mandi_ottoson/status/822254660136280064"/>
    <hyperlink ref="V171" r:id="rId281" location="!/mandi_ottoson/status/822364864630820864"/>
    <hyperlink ref="V172" r:id="rId282" location="!/mandi_ottoson/status/822381336614735875"/>
    <hyperlink ref="V173" r:id="rId283" location="!/mandi_ottoson/status/822494755200212992"/>
    <hyperlink ref="V174" r:id="rId284" location="!/mandi_ottoson/status/822555130868486146"/>
    <hyperlink ref="V175" r:id="rId285" location="!/mandi_ottoson/status/822830597324189696"/>
    <hyperlink ref="V176" r:id="rId286" location="!/mandi_ottoson/status/822899729067450368"/>
    <hyperlink ref="V177" r:id="rId287" location="!/mandi_ottoson/status/823197871692390400"/>
    <hyperlink ref="V178" r:id="rId288" location="!/mandi_ottoson/status/823291692732141568"/>
    <hyperlink ref="V179" r:id="rId289" location="!/mandi_ottoson/status/823320890293161984"/>
    <hyperlink ref="V180" r:id="rId290" location="!/mandi_ottoson/status/823557364263489536"/>
    <hyperlink ref="V181" r:id="rId291" location="!/mandi_ottoson/status/823691058085142528"/>
    <hyperlink ref="V182" r:id="rId292" location="!/mandi_ottoson/status/823782931705446400"/>
    <hyperlink ref="V183" r:id="rId293" location="!/smart_or_crazy/status/823811308466438144"/>
    <hyperlink ref="V184" r:id="rId294" location="!/revjayleal/status/823821431909842946"/>
    <hyperlink ref="V185" r:id="rId295" location="!/eumom/status/823821828556734465"/>
    <hyperlink ref="V186" r:id="rId296" location="!/sexywend/status/823823847006859268"/>
    <hyperlink ref="V187" r:id="rId297" location="!/maplin_wkf/status/823824724652331008"/>
    <hyperlink ref="V188" r:id="rId298" location="!/futureotforce/status/822505124048359426"/>
    <hyperlink ref="V189" r:id="rId299" location="!/futureotforce/status/823839221827956739"/>
    <hyperlink ref="V190" r:id="rId300" location="!/philthecool/status/822504589438107649"/>
    <hyperlink ref="V191" r:id="rId301" location="!/philthecool/status/823839580679995392"/>
    <hyperlink ref="V192" r:id="rId302" location="!/djbrandigarcia/status/823868591430766592"/>
    <hyperlink ref="AW74" r:id="rId303"/>
    <hyperlink ref="AW79" r:id="rId304"/>
    <hyperlink ref="AW88" r:id="rId305"/>
    <hyperlink ref="AW90" r:id="rId306"/>
    <hyperlink ref="R199" r:id="rId307"/>
    <hyperlink ref="R201" r:id="rId308"/>
    <hyperlink ref="R221" r:id="rId309"/>
    <hyperlink ref="R223" r:id="rId310"/>
    <hyperlink ref="R230" r:id="rId311"/>
    <hyperlink ref="R241" r:id="rId312"/>
    <hyperlink ref="R246" r:id="rId313"/>
    <hyperlink ref="R247" r:id="rId314"/>
    <hyperlink ref="R249" r:id="rId315"/>
    <hyperlink ref="R254" r:id="rId316"/>
    <hyperlink ref="R256" r:id="rId317"/>
    <hyperlink ref="R257" r:id="rId318"/>
    <hyperlink ref="R258" r:id="rId319"/>
    <hyperlink ref="V193" r:id="rId320" location="!/cowboyscifibot/status/821507432040042496"/>
    <hyperlink ref="V194" r:id="rId321" location="!/yoursweetubacha/status/821532383316848640"/>
    <hyperlink ref="V195" r:id="rId322" location="!/yoursweetubacha/status/821532383316848640"/>
    <hyperlink ref="V196" r:id="rId323" location="!/kevagilar/status/821608706869755906"/>
    <hyperlink ref="V197" r:id="rId324" location="!/radio_gaz/status/821615343462391809"/>
    <hyperlink ref="V198" r:id="rId325" location="!/radio_gaz/status/821615343462391809"/>
    <hyperlink ref="V199" r:id="rId326" location="!/bricolesdefille/status/821618380994150400"/>
    <hyperlink ref="V200" r:id="rId327" location="!/arkhipovtkz1998/status/821625777292767232"/>
    <hyperlink ref="V201" r:id="rId328" location="!/nakiamarquis/status/821718585886248960"/>
    <hyperlink ref="V202" r:id="rId329" location="!/creamymemes_/status/821799176992342016"/>
    <hyperlink ref="V203" r:id="rId330" location="!/creamymemes_/status/821799176992342016"/>
    <hyperlink ref="V204" r:id="rId331" location="!/creamymemes_/status/821799176992342016"/>
    <hyperlink ref="V205" r:id="rId332" location="!/creamymemes_/status/821799176992342016"/>
    <hyperlink ref="V206" r:id="rId333" location="!/rogovqxp1978/status/821852995105198080"/>
    <hyperlink ref="V207" r:id="rId334" location="!/starwarsrandy/status/821906333519577088"/>
    <hyperlink ref="V208" r:id="rId335" location="!/brich51/status/822089999579496449"/>
    <hyperlink ref="V209" r:id="rId336" location="!/beccaisgrumpy/status/822202423963893760"/>
    <hyperlink ref="V210" r:id="rId337" location="!/camamateurs69/status/822219211363729408"/>
    <hyperlink ref="V211" r:id="rId338" location="!/jumpkickdonkey1/status/822390706383634433"/>
    <hyperlink ref="V212" r:id="rId339" location="!/jumpkickdonkey1/status/822390706383634433"/>
    <hyperlink ref="V213" r:id="rId340" location="!/belozyorovaxug1/status/822435183379017728"/>
    <hyperlink ref="V214" r:id="rId341" location="!/boozeleprechaun/status/822876180344926213"/>
    <hyperlink ref="V215" r:id="rId342" location="!/jackalopejamie/status/822926849558908928"/>
    <hyperlink ref="V216" r:id="rId343" location="!/disney_lilo/status/822934281546829824"/>
    <hyperlink ref="V217" r:id="rId344" location="!/disneywldgranma/status/822937065469964289"/>
    <hyperlink ref="V218" r:id="rId345" location="!/kristin_cello/status/822949673795194884"/>
    <hyperlink ref="V219" r:id="rId346" location="!/kawaiichan72/status/822989922055266304"/>
    <hyperlink ref="V220" r:id="rId347" location="!/paulbaonguyen2/status/823042076862451712"/>
    <hyperlink ref="V221" r:id="rId348" location="!/thrax999/status/821989510217170944"/>
    <hyperlink ref="V222" r:id="rId349" location="!/bb8_littledroid/status/821991131420520448"/>
    <hyperlink ref="V223" r:id="rId350" location="!/thrax999/status/821989510217170944"/>
    <hyperlink ref="V224" r:id="rId351" location="!/bb8_littledroid/status/821991131420520448"/>
    <hyperlink ref="V225" r:id="rId352" location="!/othermomo/status/823561966614642688"/>
    <hyperlink ref="V226" r:id="rId353" location="!/othermomo/status/823561966614642688"/>
    <hyperlink ref="V227" r:id="rId354" location="!/arcticabs/status/823563326827429888"/>
    <hyperlink ref="V228" r:id="rId355" location="!/arcticabs/status/823563326827429888"/>
    <hyperlink ref="V229" r:id="rId356" location="!/do__or__do_not/status/823563419731173376"/>
    <hyperlink ref="V230" r:id="rId357" location="!/ckimberli/status/823564498577616896"/>
    <hyperlink ref="V231" r:id="rId358" location="!/conspiracyin559/status/823568190491869188"/>
    <hyperlink ref="V232" r:id="rId359" location="!/emperor_shun/status/823570049277591556"/>
    <hyperlink ref="V233" r:id="rId360" location="!/blakevjones/status/823570786262904833"/>
    <hyperlink ref="V234" r:id="rId361" location="!/north_or_south/status/823570923085242368"/>
    <hyperlink ref="V235" r:id="rId362" location="!/cool_ishan1/status/823580364027244544"/>
    <hyperlink ref="V236" r:id="rId363" location="!/or_nick_al/status/823585619272081408"/>
    <hyperlink ref="V237" r:id="rId364" location="!/lukejjemmett/status/823587297161527296"/>
    <hyperlink ref="V238" r:id="rId365" location="!/tony_or_michael/status/823587443597250560"/>
    <hyperlink ref="V239" r:id="rId366" location="!/7or7official/status/823619702823985152"/>
    <hyperlink ref="V240" r:id="rId367" location="!/7or7official/status/823619702823985152"/>
    <hyperlink ref="V241" r:id="rId368" location="!/laonangel/status/823621190292017154"/>
    <hyperlink ref="V242" r:id="rId369" location="!/lennyfacedev/status/823633930511417346"/>
    <hyperlink ref="V243" r:id="rId370" location="!/lennyfacedev/status/823633930511417346"/>
    <hyperlink ref="V244" r:id="rId371" location="!/joe_luatc/status/823636165207040000"/>
    <hyperlink ref="V245" r:id="rId372" location="!/joe_luatc/status/823636165207040000"/>
    <hyperlink ref="V246" r:id="rId373" location="!/jjasportstudio/status/823661912831430657"/>
    <hyperlink ref="V247" r:id="rId374" location="!/tallandtrue/status/823681263747772416"/>
    <hyperlink ref="V248" r:id="rId375" location="!/tim_gwatney13/status/823715425439485953"/>
    <hyperlink ref="V249" r:id="rId376" location="!/elijah_or_bob/status/823730528373342210"/>
    <hyperlink ref="V250" r:id="rId377" location="!/kingdom_of_lego/status/823736264562241536"/>
    <hyperlink ref="V251" r:id="rId378" location="!/kingdom_of_lego/status/823736264562241536"/>
    <hyperlink ref="V252" r:id="rId379" location="!/kingdom_of_lego/status/823736264562241536"/>
    <hyperlink ref="V253" r:id="rId380" location="!/kingdom_of_lego/status/823736264562241536"/>
    <hyperlink ref="V254" r:id="rId381" location="!/disney_dmr/status/822926754893467648"/>
    <hyperlink ref="V255" r:id="rId382" location="!/starwars4fans/status/823002279502553088"/>
    <hyperlink ref="V256" r:id="rId383" location="!/smart_or_crazy/status/823811308466438144"/>
    <hyperlink ref="V257" r:id="rId384" location="!/smart_or_crazy/status/823811308466438144"/>
    <hyperlink ref="V258" r:id="rId385" location="!/futureotforce/status/823839221827956739"/>
    <hyperlink ref="V259" r:id="rId386" location="!/philthecool/status/823839580679995392"/>
    <hyperlink ref="V260" r:id="rId387" location="!/djbrandigarcia/status/823868591430766592"/>
    <hyperlink ref="V261" r:id="rId388" location="!/djbrandigarcia/status/823868591430766592"/>
    <hyperlink ref="V262" r:id="rId389" location="!/djbrandigarcia/status/823868591430766592"/>
    <hyperlink ref="AW230" r:id="rId390"/>
    <hyperlink ref="AW231" r:id="rId391"/>
  </hyperlinks>
  <pageMargins left="0.7" right="0.7" top="0.75" bottom="0.75" header="0.3" footer="0.3"/>
  <pageSetup orientation="portrait" verticalDpi="0" r:id="rId392"/>
  <legacyDrawing r:id="rId393"/>
  <tableParts count="1">
    <tablePart r:id="rId394"/>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D184"/>
  <sheetViews>
    <sheetView workbookViewId="0">
      <pane xSplit="1" ySplit="2" topLeftCell="B3" activePane="bottomRight" state="frozen"/>
      <selection pane="topRight" activeCell="B1" sqref="B1"/>
      <selection pane="bottomLeft" activeCell="A3" sqref="A3"/>
      <selection pane="bottomRight" activeCell="A3" sqref="A3"/>
    </sheetView>
  </sheetViews>
  <sheetFormatPr defaultRowHeight="15" x14ac:dyDescent="0.25"/>
  <cols>
    <col min="1" max="1" width="9.140625" style="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hidden="1" customWidth="1"/>
    <col min="19" max="19" width="9.28515625" hidden="1" customWidth="1"/>
    <col min="20" max="20" width="9.5703125" hidden="1" customWidth="1"/>
    <col min="21" max="23" width="14.28515625" hidden="1" customWidth="1"/>
    <col min="24" max="24" width="11.85546875" hidden="1" customWidth="1"/>
    <col min="25" max="25" width="14.42578125" hidden="1" customWidth="1"/>
    <col min="26" max="26" width="18.28515625" hidden="1" customWidth="1"/>
    <col min="27" max="27" width="5" style="3" hidden="1" customWidth="1"/>
    <col min="28" max="28" width="16" style="3" hidden="1" customWidth="1"/>
    <col min="29" max="29" width="16" style="6" bestFit="1" customWidth="1"/>
    <col min="30" max="30" width="8.5703125" style="2" bestFit="1" customWidth="1"/>
    <col min="31" max="31" width="11.5703125" style="3" bestFit="1" customWidth="1"/>
    <col min="32" max="32" width="12" style="3" bestFit="1" customWidth="1"/>
    <col min="33" max="33" width="9.7109375" style="3" bestFit="1" customWidth="1"/>
    <col min="34" max="34" width="11.42578125" style="3" bestFit="1" customWidth="1"/>
    <col min="35" max="35" width="18.140625" bestFit="1" customWidth="1"/>
    <col min="36" max="36" width="13.42578125" bestFit="1" customWidth="1"/>
    <col min="37" max="37" width="10.7109375" bestFit="1" customWidth="1"/>
    <col min="38" max="38" width="7.42578125" bestFit="1" customWidth="1"/>
    <col min="39" max="39" width="8.140625" bestFit="1" customWidth="1"/>
    <col min="40" max="40" width="16.5703125" bestFit="1" customWidth="1"/>
    <col min="41" max="41" width="12.5703125" bestFit="1" customWidth="1"/>
    <col min="42" max="42" width="10.28515625" bestFit="1" customWidth="1"/>
    <col min="43" max="43" width="16.85546875" bestFit="1" customWidth="1"/>
    <col min="44" max="44" width="10.42578125" bestFit="1" customWidth="1"/>
    <col min="45" max="45" width="11.5703125" bestFit="1" customWidth="1"/>
    <col min="46" max="46" width="9" bestFit="1" customWidth="1"/>
    <col min="47" max="47" width="20.7109375" bestFit="1" customWidth="1"/>
    <col min="48" max="48" width="10.5703125" bestFit="1" customWidth="1"/>
    <col min="49" max="50" width="16.140625" bestFit="1" customWidth="1"/>
    <col min="51" max="51" width="15.140625" bestFit="1" customWidth="1"/>
  </cols>
  <sheetData>
    <row r="1" spans="1:56" x14ac:dyDescent="0.25">
      <c r="B1" s="25" t="s">
        <v>39</v>
      </c>
      <c r="C1" s="18"/>
      <c r="D1" s="18"/>
      <c r="E1" s="18"/>
      <c r="F1" s="18"/>
      <c r="G1" s="18"/>
      <c r="H1" s="27" t="s">
        <v>43</v>
      </c>
      <c r="I1" s="26"/>
      <c r="J1" s="26"/>
      <c r="K1" s="26"/>
      <c r="L1" s="29" t="s">
        <v>44</v>
      </c>
      <c r="M1" s="28"/>
      <c r="N1" s="28"/>
      <c r="O1" s="28"/>
      <c r="P1" s="28"/>
      <c r="Q1" s="28"/>
      <c r="R1" s="24" t="s">
        <v>42</v>
      </c>
      <c r="S1" s="21"/>
      <c r="T1" s="22"/>
      <c r="U1" s="23"/>
      <c r="V1" s="21"/>
      <c r="W1" s="21"/>
      <c r="X1" s="21"/>
      <c r="Y1" s="21"/>
      <c r="Z1" s="21"/>
      <c r="AA1" s="30" t="s">
        <v>40</v>
      </c>
      <c r="AB1" s="20"/>
      <c r="AC1" s="31" t="s">
        <v>41</v>
      </c>
      <c r="AD1"/>
      <c r="AE1"/>
      <c r="AF1"/>
      <c r="AG1"/>
      <c r="AH1"/>
    </row>
    <row r="2" spans="1:56" ht="30" customHeight="1" x14ac:dyDescent="0.25">
      <c r="A2" s="11" t="s">
        <v>5</v>
      </c>
      <c r="B2" s="8" t="s">
        <v>2</v>
      </c>
      <c r="C2" s="8" t="s">
        <v>8</v>
      </c>
      <c r="D2" s="9" t="s">
        <v>45</v>
      </c>
      <c r="E2" s="10" t="s">
        <v>4</v>
      </c>
      <c r="F2" s="8" t="s">
        <v>48</v>
      </c>
      <c r="G2" s="8" t="s">
        <v>11</v>
      </c>
      <c r="H2" s="8" t="s">
        <v>46</v>
      </c>
      <c r="I2" s="8" t="s">
        <v>47</v>
      </c>
      <c r="J2" s="8" t="s">
        <v>77</v>
      </c>
      <c r="K2" s="8" t="s">
        <v>10</v>
      </c>
      <c r="L2" s="8" t="s">
        <v>27</v>
      </c>
      <c r="M2" s="8" t="s">
        <v>15</v>
      </c>
      <c r="N2" s="8" t="s">
        <v>16</v>
      </c>
      <c r="O2" s="8" t="s">
        <v>13</v>
      </c>
      <c r="P2" s="8" t="s">
        <v>28</v>
      </c>
      <c r="Q2" s="8" t="s">
        <v>29</v>
      </c>
      <c r="R2" s="13" t="s">
        <v>31</v>
      </c>
      <c r="S2" s="13" t="s">
        <v>32</v>
      </c>
      <c r="T2" s="13" t="s">
        <v>33</v>
      </c>
      <c r="U2" s="13" t="s">
        <v>34</v>
      </c>
      <c r="V2" s="13" t="s">
        <v>35</v>
      </c>
      <c r="W2" s="13" t="s">
        <v>36</v>
      </c>
      <c r="X2" s="13" t="s">
        <v>137</v>
      </c>
      <c r="Y2" s="13" t="s">
        <v>37</v>
      </c>
      <c r="Z2" s="13" t="s">
        <v>170</v>
      </c>
      <c r="AA2" s="11" t="s">
        <v>12</v>
      </c>
      <c r="AB2" s="11" t="s">
        <v>38</v>
      </c>
      <c r="AC2" s="8" t="s">
        <v>26</v>
      </c>
      <c r="AD2" s="13" t="s">
        <v>1136</v>
      </c>
      <c r="AE2" s="13" t="s">
        <v>1137</v>
      </c>
      <c r="AF2" s="13" t="s">
        <v>1138</v>
      </c>
      <c r="AG2" s="13" t="s">
        <v>1139</v>
      </c>
      <c r="AH2" s="13" t="s">
        <v>1140</v>
      </c>
      <c r="AI2" s="13" t="s">
        <v>1141</v>
      </c>
      <c r="AJ2" s="13" t="s">
        <v>1142</v>
      </c>
      <c r="AK2" s="13" t="s">
        <v>1143</v>
      </c>
      <c r="AL2" s="13" t="s">
        <v>1144</v>
      </c>
      <c r="AM2" s="13" t="s">
        <v>1145</v>
      </c>
      <c r="AN2" s="13" t="s">
        <v>1146</v>
      </c>
      <c r="AO2" s="13" t="s">
        <v>1147</v>
      </c>
      <c r="AP2" s="13" t="s">
        <v>1148</v>
      </c>
      <c r="AQ2" s="13" t="s">
        <v>1149</v>
      </c>
      <c r="AR2" s="13" t="s">
        <v>1150</v>
      </c>
      <c r="AS2" s="13" t="s">
        <v>193</v>
      </c>
      <c r="AT2" s="13" t="s">
        <v>1151</v>
      </c>
      <c r="AU2" s="13" t="s">
        <v>1152</v>
      </c>
      <c r="AV2" s="13" t="s">
        <v>1153</v>
      </c>
      <c r="AW2" s="13" t="s">
        <v>1154</v>
      </c>
      <c r="AX2" s="13" t="s">
        <v>1155</v>
      </c>
      <c r="AY2" s="13" t="s">
        <v>1156</v>
      </c>
      <c r="AZ2" s="3"/>
      <c r="BA2" s="3"/>
    </row>
    <row r="3" spans="1:56" ht="15" customHeight="1" x14ac:dyDescent="0.25">
      <c r="A3" s="69" t="s">
        <v>212</v>
      </c>
      <c r="B3" s="70"/>
      <c r="C3" s="70"/>
      <c r="D3" s="71"/>
      <c r="E3" s="73"/>
      <c r="F3" s="107" t="s">
        <v>1843</v>
      </c>
      <c r="G3" s="70"/>
      <c r="H3" s="74"/>
      <c r="I3" s="75"/>
      <c r="J3" s="75"/>
      <c r="K3" s="74" t="s">
        <v>2146</v>
      </c>
      <c r="L3" s="78"/>
      <c r="M3" s="79"/>
      <c r="N3" s="79"/>
      <c r="O3" s="80"/>
      <c r="P3" s="81"/>
      <c r="Q3" s="81"/>
      <c r="R3" s="50"/>
      <c r="S3" s="50"/>
      <c r="T3" s="50"/>
      <c r="U3" s="50"/>
      <c r="V3" s="51"/>
      <c r="W3" s="51"/>
      <c r="X3" s="52"/>
      <c r="Y3" s="51"/>
      <c r="Z3" s="51"/>
      <c r="AA3" s="76"/>
      <c r="AB3" s="76"/>
      <c r="AC3" s="77"/>
      <c r="AD3" s="83" t="s">
        <v>1157</v>
      </c>
      <c r="AE3" s="83">
        <v>701</v>
      </c>
      <c r="AF3" s="83">
        <v>13332</v>
      </c>
      <c r="AG3" s="83">
        <v>1222587</v>
      </c>
      <c r="AH3" s="83">
        <v>15</v>
      </c>
      <c r="AI3" s="83"/>
      <c r="AJ3" s="83" t="s">
        <v>1305</v>
      </c>
      <c r="AK3" s="83"/>
      <c r="AL3" s="83"/>
      <c r="AM3" s="83"/>
      <c r="AN3" s="85">
        <v>42196.078969907408</v>
      </c>
      <c r="AO3" s="83"/>
      <c r="AP3" s="83" t="b">
        <v>1</v>
      </c>
      <c r="AQ3" s="83" t="b">
        <v>0</v>
      </c>
      <c r="AR3" s="83" t="b">
        <v>0</v>
      </c>
      <c r="AS3" s="83" t="s">
        <v>1076</v>
      </c>
      <c r="AT3" s="83">
        <v>14003</v>
      </c>
      <c r="AU3" s="88" t="s">
        <v>1793</v>
      </c>
      <c r="AV3" s="83" t="b">
        <v>0</v>
      </c>
      <c r="AW3" s="83" t="s">
        <v>1994</v>
      </c>
      <c r="AX3" s="88" t="s">
        <v>1995</v>
      </c>
      <c r="AY3" s="83" t="s">
        <v>66</v>
      </c>
      <c r="AZ3" s="3"/>
      <c r="BA3" s="3"/>
    </row>
    <row r="4" spans="1:56" x14ac:dyDescent="0.25">
      <c r="A4" s="69" t="s">
        <v>213</v>
      </c>
      <c r="B4" s="70"/>
      <c r="C4" s="70"/>
      <c r="D4" s="71"/>
      <c r="E4" s="73"/>
      <c r="F4" s="107" t="s">
        <v>1844</v>
      </c>
      <c r="G4" s="70"/>
      <c r="H4" s="74"/>
      <c r="I4" s="75"/>
      <c r="J4" s="75"/>
      <c r="K4" s="74" t="s">
        <v>2147</v>
      </c>
      <c r="L4" s="78"/>
      <c r="M4" s="79"/>
      <c r="N4" s="79"/>
      <c r="O4" s="80"/>
      <c r="P4" s="81"/>
      <c r="Q4" s="81"/>
      <c r="R4" s="91"/>
      <c r="S4" s="91"/>
      <c r="T4" s="91"/>
      <c r="U4" s="91"/>
      <c r="V4" s="52"/>
      <c r="W4" s="52"/>
      <c r="X4" s="52"/>
      <c r="Y4" s="52"/>
      <c r="Z4" s="51"/>
      <c r="AA4" s="76"/>
      <c r="AB4" s="76"/>
      <c r="AC4" s="77"/>
      <c r="AD4" s="83" t="s">
        <v>1158</v>
      </c>
      <c r="AE4" s="83">
        <v>113</v>
      </c>
      <c r="AF4" s="83">
        <v>7</v>
      </c>
      <c r="AG4" s="83">
        <v>136</v>
      </c>
      <c r="AH4" s="83">
        <v>3</v>
      </c>
      <c r="AI4" s="83">
        <v>-28800</v>
      </c>
      <c r="AJ4" s="83" t="s">
        <v>1306</v>
      </c>
      <c r="AK4" s="83" t="s">
        <v>1447</v>
      </c>
      <c r="AL4" s="83"/>
      <c r="AM4" s="83" t="s">
        <v>1634</v>
      </c>
      <c r="AN4" s="85">
        <v>42674.59002314815</v>
      </c>
      <c r="AO4" s="88" t="s">
        <v>1660</v>
      </c>
      <c r="AP4" s="83" t="b">
        <v>1</v>
      </c>
      <c r="AQ4" s="83" t="b">
        <v>0</v>
      </c>
      <c r="AR4" s="83" t="b">
        <v>0</v>
      </c>
      <c r="AS4" s="83" t="s">
        <v>1076</v>
      </c>
      <c r="AT4" s="83">
        <v>0</v>
      </c>
      <c r="AU4" s="83"/>
      <c r="AV4" s="83" t="b">
        <v>0</v>
      </c>
      <c r="AW4" s="83" t="s">
        <v>1994</v>
      </c>
      <c r="AX4" s="88" t="s">
        <v>1996</v>
      </c>
      <c r="AY4" s="83" t="s">
        <v>66</v>
      </c>
      <c r="AZ4" s="2"/>
      <c r="BA4" s="3"/>
      <c r="BB4" s="3"/>
      <c r="BC4" s="3"/>
      <c r="BD4" s="3"/>
    </row>
    <row r="5" spans="1:56" x14ac:dyDescent="0.25">
      <c r="A5" s="69" t="s">
        <v>214</v>
      </c>
      <c r="B5" s="70"/>
      <c r="C5" s="70"/>
      <c r="D5" s="71"/>
      <c r="E5" s="73"/>
      <c r="F5" s="107" t="s">
        <v>1845</v>
      </c>
      <c r="G5" s="70"/>
      <c r="H5" s="74"/>
      <c r="I5" s="75"/>
      <c r="J5" s="75"/>
      <c r="K5" s="74" t="s">
        <v>2148</v>
      </c>
      <c r="L5" s="78"/>
      <c r="M5" s="79"/>
      <c r="N5" s="79"/>
      <c r="O5" s="80"/>
      <c r="P5" s="81"/>
      <c r="Q5" s="81"/>
      <c r="R5" s="91"/>
      <c r="S5" s="91"/>
      <c r="T5" s="91"/>
      <c r="U5" s="91"/>
      <c r="V5" s="52"/>
      <c r="W5" s="52"/>
      <c r="X5" s="52"/>
      <c r="Y5" s="52"/>
      <c r="Z5" s="51"/>
      <c r="AA5" s="76"/>
      <c r="AB5" s="76"/>
      <c r="AC5" s="77"/>
      <c r="AD5" s="83" t="s">
        <v>1159</v>
      </c>
      <c r="AE5" s="83">
        <v>180</v>
      </c>
      <c r="AF5" s="83">
        <v>31</v>
      </c>
      <c r="AG5" s="83">
        <v>375</v>
      </c>
      <c r="AH5" s="83">
        <v>33</v>
      </c>
      <c r="AI5" s="83">
        <v>-32400</v>
      </c>
      <c r="AJ5" s="83"/>
      <c r="AK5" s="83"/>
      <c r="AL5" s="83"/>
      <c r="AM5" s="83" t="s">
        <v>1635</v>
      </c>
      <c r="AN5" s="85">
        <v>40737.133726851855</v>
      </c>
      <c r="AO5" s="83"/>
      <c r="AP5" s="83" t="b">
        <v>0</v>
      </c>
      <c r="AQ5" s="83" t="b">
        <v>0</v>
      </c>
      <c r="AR5" s="83" t="b">
        <v>1</v>
      </c>
      <c r="AS5" s="83" t="s">
        <v>1076</v>
      </c>
      <c r="AT5" s="83">
        <v>0</v>
      </c>
      <c r="AU5" s="88" t="s">
        <v>1794</v>
      </c>
      <c r="AV5" s="83" t="b">
        <v>0</v>
      </c>
      <c r="AW5" s="83" t="s">
        <v>1994</v>
      </c>
      <c r="AX5" s="88" t="s">
        <v>1997</v>
      </c>
      <c r="AY5" s="83" t="s">
        <v>66</v>
      </c>
      <c r="AZ5" s="2"/>
      <c r="BA5" s="3"/>
      <c r="BB5" s="3"/>
      <c r="BC5" s="3"/>
      <c r="BD5" s="3"/>
    </row>
    <row r="6" spans="1:56" x14ac:dyDescent="0.25">
      <c r="A6" s="69" t="s">
        <v>215</v>
      </c>
      <c r="B6" s="70"/>
      <c r="C6" s="70"/>
      <c r="D6" s="71"/>
      <c r="E6" s="73"/>
      <c r="F6" s="107" t="s">
        <v>1846</v>
      </c>
      <c r="G6" s="70"/>
      <c r="H6" s="74"/>
      <c r="I6" s="75"/>
      <c r="J6" s="75"/>
      <c r="K6" s="74" t="s">
        <v>2149</v>
      </c>
      <c r="L6" s="78"/>
      <c r="M6" s="79"/>
      <c r="N6" s="79"/>
      <c r="O6" s="80"/>
      <c r="P6" s="81"/>
      <c r="Q6" s="81"/>
      <c r="R6" s="91"/>
      <c r="S6" s="91"/>
      <c r="T6" s="91"/>
      <c r="U6" s="91"/>
      <c r="V6" s="52"/>
      <c r="W6" s="52"/>
      <c r="X6" s="52"/>
      <c r="Y6" s="52"/>
      <c r="Z6" s="51"/>
      <c r="AA6" s="76"/>
      <c r="AB6" s="76"/>
      <c r="AC6" s="77"/>
      <c r="AD6" s="83" t="s">
        <v>1160</v>
      </c>
      <c r="AE6" s="83">
        <v>652</v>
      </c>
      <c r="AF6" s="83">
        <v>18171</v>
      </c>
      <c r="AG6" s="83">
        <v>44962</v>
      </c>
      <c r="AH6" s="83">
        <v>12779</v>
      </c>
      <c r="AI6" s="83">
        <v>0</v>
      </c>
      <c r="AJ6" s="83" t="s">
        <v>1307</v>
      </c>
      <c r="AK6" s="83" t="s">
        <v>1448</v>
      </c>
      <c r="AL6" s="83"/>
      <c r="AM6" s="83" t="s">
        <v>1472</v>
      </c>
      <c r="AN6" s="85">
        <v>39942.487384259257</v>
      </c>
      <c r="AO6" s="88" t="s">
        <v>1661</v>
      </c>
      <c r="AP6" s="83" t="b">
        <v>0</v>
      </c>
      <c r="AQ6" s="83" t="b">
        <v>0</v>
      </c>
      <c r="AR6" s="83" t="b">
        <v>1</v>
      </c>
      <c r="AS6" s="83" t="s">
        <v>1076</v>
      </c>
      <c r="AT6" s="83">
        <v>109</v>
      </c>
      <c r="AU6" s="88" t="s">
        <v>1795</v>
      </c>
      <c r="AV6" s="83" t="b">
        <v>0</v>
      </c>
      <c r="AW6" s="83" t="s">
        <v>1994</v>
      </c>
      <c r="AX6" s="88" t="s">
        <v>1998</v>
      </c>
      <c r="AY6" s="83" t="s">
        <v>66</v>
      </c>
      <c r="AZ6" s="2"/>
      <c r="BA6" s="3"/>
      <c r="BB6" s="3"/>
      <c r="BC6" s="3"/>
      <c r="BD6" s="3"/>
    </row>
    <row r="7" spans="1:56" x14ac:dyDescent="0.25">
      <c r="A7" s="69" t="s">
        <v>216</v>
      </c>
      <c r="B7" s="70"/>
      <c r="C7" s="70"/>
      <c r="D7" s="71"/>
      <c r="E7" s="73"/>
      <c r="F7" s="107" t="s">
        <v>1847</v>
      </c>
      <c r="G7" s="70"/>
      <c r="H7" s="74"/>
      <c r="I7" s="75"/>
      <c r="J7" s="75"/>
      <c r="K7" s="74" t="s">
        <v>2150</v>
      </c>
      <c r="L7" s="78"/>
      <c r="M7" s="79"/>
      <c r="N7" s="79"/>
      <c r="O7" s="80"/>
      <c r="P7" s="81"/>
      <c r="Q7" s="81"/>
      <c r="R7" s="91"/>
      <c r="S7" s="91"/>
      <c r="T7" s="91"/>
      <c r="U7" s="91"/>
      <c r="V7" s="52"/>
      <c r="W7" s="52"/>
      <c r="X7" s="52"/>
      <c r="Y7" s="52"/>
      <c r="Z7" s="51"/>
      <c r="AA7" s="76"/>
      <c r="AB7" s="76"/>
      <c r="AC7" s="77"/>
      <c r="AD7" s="83" t="s">
        <v>1161</v>
      </c>
      <c r="AE7" s="83">
        <v>30</v>
      </c>
      <c r="AF7" s="83">
        <v>20</v>
      </c>
      <c r="AG7" s="83">
        <v>26</v>
      </c>
      <c r="AH7" s="83">
        <v>8</v>
      </c>
      <c r="AI7" s="83">
        <v>-28800</v>
      </c>
      <c r="AJ7" s="83" t="s">
        <v>1308</v>
      </c>
      <c r="AK7" s="83" t="s">
        <v>1449</v>
      </c>
      <c r="AL7" s="88" t="s">
        <v>1550</v>
      </c>
      <c r="AM7" s="83" t="s">
        <v>1634</v>
      </c>
      <c r="AN7" s="85">
        <v>42656.534108796295</v>
      </c>
      <c r="AO7" s="88" t="s">
        <v>1662</v>
      </c>
      <c r="AP7" s="83" t="b">
        <v>0</v>
      </c>
      <c r="AQ7" s="83" t="b">
        <v>0</v>
      </c>
      <c r="AR7" s="83" t="b">
        <v>0</v>
      </c>
      <c r="AS7" s="83" t="s">
        <v>1077</v>
      </c>
      <c r="AT7" s="83">
        <v>4</v>
      </c>
      <c r="AU7" s="88" t="s">
        <v>1793</v>
      </c>
      <c r="AV7" s="83" t="b">
        <v>0</v>
      </c>
      <c r="AW7" s="83" t="s">
        <v>1994</v>
      </c>
      <c r="AX7" s="88" t="s">
        <v>1999</v>
      </c>
      <c r="AY7" s="83" t="s">
        <v>66</v>
      </c>
      <c r="AZ7" s="2"/>
      <c r="BA7" s="3"/>
      <c r="BB7" s="3"/>
      <c r="BC7" s="3"/>
      <c r="BD7" s="3"/>
    </row>
    <row r="8" spans="1:56" x14ac:dyDescent="0.25">
      <c r="A8" s="69" t="s">
        <v>217</v>
      </c>
      <c r="B8" s="70"/>
      <c r="C8" s="70"/>
      <c r="D8" s="71"/>
      <c r="E8" s="73"/>
      <c r="F8" s="107" t="s">
        <v>1848</v>
      </c>
      <c r="G8" s="70"/>
      <c r="H8" s="74"/>
      <c r="I8" s="75"/>
      <c r="J8" s="75"/>
      <c r="K8" s="74" t="s">
        <v>2151</v>
      </c>
      <c r="L8" s="78"/>
      <c r="M8" s="79"/>
      <c r="N8" s="79"/>
      <c r="O8" s="80"/>
      <c r="P8" s="81"/>
      <c r="Q8" s="81"/>
      <c r="R8" s="91"/>
      <c r="S8" s="91"/>
      <c r="T8" s="91"/>
      <c r="U8" s="91"/>
      <c r="V8" s="52"/>
      <c r="W8" s="52"/>
      <c r="X8" s="52"/>
      <c r="Y8" s="52"/>
      <c r="Z8" s="51"/>
      <c r="AA8" s="76"/>
      <c r="AB8" s="76"/>
      <c r="AC8" s="77"/>
      <c r="AD8" s="83" t="s">
        <v>1162</v>
      </c>
      <c r="AE8" s="83">
        <v>43</v>
      </c>
      <c r="AF8" s="83">
        <v>2</v>
      </c>
      <c r="AG8" s="83">
        <v>199</v>
      </c>
      <c r="AH8" s="83">
        <v>150</v>
      </c>
      <c r="AI8" s="83"/>
      <c r="AJ8" s="83"/>
      <c r="AK8" s="83"/>
      <c r="AL8" s="83"/>
      <c r="AM8" s="83"/>
      <c r="AN8" s="85">
        <v>42749.613009259258</v>
      </c>
      <c r="AO8" s="83"/>
      <c r="AP8" s="83" t="b">
        <v>1</v>
      </c>
      <c r="AQ8" s="83" t="b">
        <v>0</v>
      </c>
      <c r="AR8" s="83" t="b">
        <v>0</v>
      </c>
      <c r="AS8" s="83" t="s">
        <v>1784</v>
      </c>
      <c r="AT8" s="83">
        <v>1</v>
      </c>
      <c r="AU8" s="83"/>
      <c r="AV8" s="83" t="b">
        <v>0</v>
      </c>
      <c r="AW8" s="83" t="s">
        <v>1994</v>
      </c>
      <c r="AX8" s="88" t="s">
        <v>2000</v>
      </c>
      <c r="AY8" s="83" t="s">
        <v>66</v>
      </c>
      <c r="AZ8" s="2"/>
      <c r="BA8" s="3"/>
      <c r="BB8" s="3"/>
      <c r="BC8" s="3"/>
      <c r="BD8" s="3"/>
    </row>
    <row r="9" spans="1:56" x14ac:dyDescent="0.25">
      <c r="A9" s="69" t="s">
        <v>218</v>
      </c>
      <c r="B9" s="70"/>
      <c r="C9" s="70"/>
      <c r="D9" s="71"/>
      <c r="E9" s="73"/>
      <c r="F9" s="107" t="s">
        <v>1849</v>
      </c>
      <c r="G9" s="70"/>
      <c r="H9" s="74"/>
      <c r="I9" s="75"/>
      <c r="J9" s="75"/>
      <c r="K9" s="74" t="s">
        <v>2152</v>
      </c>
      <c r="L9" s="78"/>
      <c r="M9" s="79"/>
      <c r="N9" s="79"/>
      <c r="O9" s="80"/>
      <c r="P9" s="81"/>
      <c r="Q9" s="81"/>
      <c r="R9" s="91"/>
      <c r="S9" s="91"/>
      <c r="T9" s="91"/>
      <c r="U9" s="91"/>
      <c r="V9" s="52"/>
      <c r="W9" s="52"/>
      <c r="X9" s="52"/>
      <c r="Y9" s="52"/>
      <c r="Z9" s="51"/>
      <c r="AA9" s="76"/>
      <c r="AB9" s="76"/>
      <c r="AC9" s="77"/>
      <c r="AD9" s="83" t="s">
        <v>1163</v>
      </c>
      <c r="AE9" s="83">
        <v>22</v>
      </c>
      <c r="AF9" s="83">
        <v>18</v>
      </c>
      <c r="AG9" s="83">
        <v>5135</v>
      </c>
      <c r="AH9" s="83">
        <v>5</v>
      </c>
      <c r="AI9" s="83"/>
      <c r="AJ9" s="83" t="s">
        <v>1309</v>
      </c>
      <c r="AK9" s="83" t="s">
        <v>1450</v>
      </c>
      <c r="AL9" s="83"/>
      <c r="AM9" s="83"/>
      <c r="AN9" s="85">
        <v>41110.181273148148</v>
      </c>
      <c r="AO9" s="83"/>
      <c r="AP9" s="83" t="b">
        <v>1</v>
      </c>
      <c r="AQ9" s="83" t="b">
        <v>0</v>
      </c>
      <c r="AR9" s="83" t="b">
        <v>0</v>
      </c>
      <c r="AS9" s="83" t="s">
        <v>1785</v>
      </c>
      <c r="AT9" s="83">
        <v>3</v>
      </c>
      <c r="AU9" s="88" t="s">
        <v>1793</v>
      </c>
      <c r="AV9" s="83" t="b">
        <v>0</v>
      </c>
      <c r="AW9" s="83" t="s">
        <v>1994</v>
      </c>
      <c r="AX9" s="88" t="s">
        <v>2001</v>
      </c>
      <c r="AY9" s="83" t="s">
        <v>66</v>
      </c>
      <c r="AZ9" s="2"/>
      <c r="BA9" s="3"/>
      <c r="BB9" s="3"/>
      <c r="BC9" s="3"/>
      <c r="BD9" s="3"/>
    </row>
    <row r="10" spans="1:56" x14ac:dyDescent="0.25">
      <c r="A10" s="69" t="s">
        <v>219</v>
      </c>
      <c r="B10" s="70"/>
      <c r="C10" s="70"/>
      <c r="D10" s="71"/>
      <c r="E10" s="73"/>
      <c r="F10" s="107" t="s">
        <v>1850</v>
      </c>
      <c r="G10" s="70"/>
      <c r="H10" s="74"/>
      <c r="I10" s="75"/>
      <c r="J10" s="75"/>
      <c r="K10" s="74" t="s">
        <v>2153</v>
      </c>
      <c r="L10" s="78"/>
      <c r="M10" s="79"/>
      <c r="N10" s="79"/>
      <c r="O10" s="80"/>
      <c r="P10" s="81"/>
      <c r="Q10" s="81"/>
      <c r="R10" s="91"/>
      <c r="S10" s="91"/>
      <c r="T10" s="91"/>
      <c r="U10" s="91"/>
      <c r="V10" s="52"/>
      <c r="W10" s="52"/>
      <c r="X10" s="52"/>
      <c r="Y10" s="52"/>
      <c r="Z10" s="51"/>
      <c r="AA10" s="76"/>
      <c r="AB10" s="76"/>
      <c r="AC10" s="77"/>
      <c r="AD10" s="83" t="s">
        <v>1164</v>
      </c>
      <c r="AE10" s="83">
        <v>129</v>
      </c>
      <c r="AF10" s="83">
        <v>24</v>
      </c>
      <c r="AG10" s="83">
        <v>556</v>
      </c>
      <c r="AH10" s="83">
        <v>470</v>
      </c>
      <c r="AI10" s="83"/>
      <c r="AJ10" s="83"/>
      <c r="AK10" s="83"/>
      <c r="AL10" s="83"/>
      <c r="AM10" s="83"/>
      <c r="AN10" s="85">
        <v>42731.5155787037</v>
      </c>
      <c r="AO10" s="83"/>
      <c r="AP10" s="83" t="b">
        <v>1</v>
      </c>
      <c r="AQ10" s="83" t="b">
        <v>0</v>
      </c>
      <c r="AR10" s="83" t="b">
        <v>0</v>
      </c>
      <c r="AS10" s="83" t="s">
        <v>1784</v>
      </c>
      <c r="AT10" s="83">
        <v>2</v>
      </c>
      <c r="AU10" s="83"/>
      <c r="AV10" s="83" t="b">
        <v>0</v>
      </c>
      <c r="AW10" s="83" t="s">
        <v>1994</v>
      </c>
      <c r="AX10" s="88" t="s">
        <v>2002</v>
      </c>
      <c r="AY10" s="83" t="s">
        <v>66</v>
      </c>
      <c r="AZ10" s="2"/>
      <c r="BA10" s="3"/>
      <c r="BB10" s="3"/>
      <c r="BC10" s="3"/>
      <c r="BD10" s="3"/>
    </row>
    <row r="11" spans="1:56" x14ac:dyDescent="0.25">
      <c r="A11" s="69" t="s">
        <v>220</v>
      </c>
      <c r="B11" s="70"/>
      <c r="C11" s="70"/>
      <c r="D11" s="71"/>
      <c r="E11" s="73"/>
      <c r="F11" s="107" t="s">
        <v>1851</v>
      </c>
      <c r="G11" s="70"/>
      <c r="H11" s="74"/>
      <c r="I11" s="75"/>
      <c r="J11" s="75"/>
      <c r="K11" s="74" t="s">
        <v>2154</v>
      </c>
      <c r="L11" s="78"/>
      <c r="M11" s="79"/>
      <c r="N11" s="79"/>
      <c r="O11" s="80"/>
      <c r="P11" s="81"/>
      <c r="Q11" s="81"/>
      <c r="R11" s="91"/>
      <c r="S11" s="91"/>
      <c r="T11" s="91"/>
      <c r="U11" s="91"/>
      <c r="V11" s="52"/>
      <c r="W11" s="52"/>
      <c r="X11" s="52"/>
      <c r="Y11" s="52"/>
      <c r="Z11" s="51"/>
      <c r="AA11" s="76"/>
      <c r="AB11" s="76"/>
      <c r="AC11" s="77"/>
      <c r="AD11" s="83" t="s">
        <v>1165</v>
      </c>
      <c r="AE11" s="83">
        <v>1155</v>
      </c>
      <c r="AF11" s="83">
        <v>2031</v>
      </c>
      <c r="AG11" s="83">
        <v>34152</v>
      </c>
      <c r="AH11" s="83">
        <v>0</v>
      </c>
      <c r="AI11" s="83">
        <v>3600</v>
      </c>
      <c r="AJ11" s="83" t="s">
        <v>1310</v>
      </c>
      <c r="AK11" s="83"/>
      <c r="AL11" s="83"/>
      <c r="AM11" s="83" t="s">
        <v>1636</v>
      </c>
      <c r="AN11" s="85">
        <v>41275.78564814815</v>
      </c>
      <c r="AO11" s="83"/>
      <c r="AP11" s="83" t="b">
        <v>0</v>
      </c>
      <c r="AQ11" s="83" t="b">
        <v>0</v>
      </c>
      <c r="AR11" s="83" t="b">
        <v>0</v>
      </c>
      <c r="AS11" s="83" t="s">
        <v>1076</v>
      </c>
      <c r="AT11" s="83">
        <v>61</v>
      </c>
      <c r="AU11" s="88" t="s">
        <v>1793</v>
      </c>
      <c r="AV11" s="83" t="b">
        <v>0</v>
      </c>
      <c r="AW11" s="83" t="s">
        <v>1994</v>
      </c>
      <c r="AX11" s="88" t="s">
        <v>2003</v>
      </c>
      <c r="AY11" s="83" t="s">
        <v>66</v>
      </c>
      <c r="AZ11" s="2"/>
      <c r="BA11" s="3"/>
      <c r="BB11" s="3"/>
      <c r="BC11" s="3"/>
      <c r="BD11" s="3"/>
    </row>
    <row r="12" spans="1:56" x14ac:dyDescent="0.25">
      <c r="A12" s="69" t="s">
        <v>221</v>
      </c>
      <c r="B12" s="70"/>
      <c r="C12" s="70"/>
      <c r="D12" s="71"/>
      <c r="E12" s="73"/>
      <c r="F12" s="107" t="s">
        <v>1852</v>
      </c>
      <c r="G12" s="70"/>
      <c r="H12" s="74"/>
      <c r="I12" s="75"/>
      <c r="J12" s="75"/>
      <c r="K12" s="74" t="s">
        <v>2155</v>
      </c>
      <c r="L12" s="78"/>
      <c r="M12" s="79"/>
      <c r="N12" s="79"/>
      <c r="O12" s="80"/>
      <c r="P12" s="81"/>
      <c r="Q12" s="81"/>
      <c r="R12" s="91"/>
      <c r="S12" s="91"/>
      <c r="T12" s="91"/>
      <c r="U12" s="91"/>
      <c r="V12" s="52"/>
      <c r="W12" s="52"/>
      <c r="X12" s="52"/>
      <c r="Y12" s="52"/>
      <c r="Z12" s="51"/>
      <c r="AA12" s="76"/>
      <c r="AB12" s="76"/>
      <c r="AC12" s="77"/>
      <c r="AD12" s="83" t="s">
        <v>1166</v>
      </c>
      <c r="AE12" s="83">
        <v>389</v>
      </c>
      <c r="AF12" s="83">
        <v>68</v>
      </c>
      <c r="AG12" s="83">
        <v>1663</v>
      </c>
      <c r="AH12" s="83">
        <v>1296</v>
      </c>
      <c r="AI12" s="83">
        <v>-28800</v>
      </c>
      <c r="AJ12" s="83"/>
      <c r="AK12" s="83"/>
      <c r="AL12" s="83"/>
      <c r="AM12" s="83" t="s">
        <v>1634</v>
      </c>
      <c r="AN12" s="85">
        <v>41878.88789351852</v>
      </c>
      <c r="AO12" s="88" t="s">
        <v>1663</v>
      </c>
      <c r="AP12" s="83" t="b">
        <v>0</v>
      </c>
      <c r="AQ12" s="83" t="b">
        <v>0</v>
      </c>
      <c r="AR12" s="83" t="b">
        <v>0</v>
      </c>
      <c r="AS12" s="83" t="s">
        <v>1786</v>
      </c>
      <c r="AT12" s="83">
        <v>26</v>
      </c>
      <c r="AU12" s="88" t="s">
        <v>1793</v>
      </c>
      <c r="AV12" s="83" t="b">
        <v>0</v>
      </c>
      <c r="AW12" s="83" t="s">
        <v>1994</v>
      </c>
      <c r="AX12" s="88" t="s">
        <v>2004</v>
      </c>
      <c r="AY12" s="83" t="s">
        <v>66</v>
      </c>
      <c r="AZ12" s="2"/>
      <c r="BA12" s="3"/>
      <c r="BB12" s="3"/>
      <c r="BC12" s="3"/>
      <c r="BD12" s="3"/>
    </row>
    <row r="13" spans="1:56" x14ac:dyDescent="0.25">
      <c r="A13" s="69" t="s">
        <v>222</v>
      </c>
      <c r="B13" s="70"/>
      <c r="C13" s="70"/>
      <c r="D13" s="71"/>
      <c r="E13" s="73"/>
      <c r="F13" s="107" t="s">
        <v>1853</v>
      </c>
      <c r="G13" s="70"/>
      <c r="H13" s="74"/>
      <c r="I13" s="75"/>
      <c r="J13" s="75"/>
      <c r="K13" s="74" t="s">
        <v>2156</v>
      </c>
      <c r="L13" s="78"/>
      <c r="M13" s="79"/>
      <c r="N13" s="79"/>
      <c r="O13" s="80"/>
      <c r="P13" s="81"/>
      <c r="Q13" s="81"/>
      <c r="R13" s="91"/>
      <c r="S13" s="91"/>
      <c r="T13" s="91"/>
      <c r="U13" s="91"/>
      <c r="V13" s="52"/>
      <c r="W13" s="52"/>
      <c r="X13" s="52"/>
      <c r="Y13" s="52"/>
      <c r="Z13" s="51"/>
      <c r="AA13" s="76"/>
      <c r="AB13" s="76"/>
      <c r="AC13" s="77"/>
      <c r="AD13" s="83" t="s">
        <v>1167</v>
      </c>
      <c r="AE13" s="83">
        <v>61</v>
      </c>
      <c r="AF13" s="83">
        <v>8</v>
      </c>
      <c r="AG13" s="83">
        <v>244</v>
      </c>
      <c r="AH13" s="83">
        <v>183</v>
      </c>
      <c r="AI13" s="83"/>
      <c r="AJ13" s="83"/>
      <c r="AK13" s="83"/>
      <c r="AL13" s="83"/>
      <c r="AM13" s="83"/>
      <c r="AN13" s="85">
        <v>42749.072777777779</v>
      </c>
      <c r="AO13" s="83"/>
      <c r="AP13" s="83" t="b">
        <v>1</v>
      </c>
      <c r="AQ13" s="83" t="b">
        <v>0</v>
      </c>
      <c r="AR13" s="83" t="b">
        <v>0</v>
      </c>
      <c r="AS13" s="83" t="s">
        <v>1784</v>
      </c>
      <c r="AT13" s="83">
        <v>2</v>
      </c>
      <c r="AU13" s="83"/>
      <c r="AV13" s="83" t="b">
        <v>0</v>
      </c>
      <c r="AW13" s="83" t="s">
        <v>1994</v>
      </c>
      <c r="AX13" s="88" t="s">
        <v>2005</v>
      </c>
      <c r="AY13" s="83" t="s">
        <v>66</v>
      </c>
      <c r="AZ13" s="2"/>
      <c r="BA13" s="3"/>
      <c r="BB13" s="3"/>
      <c r="BC13" s="3"/>
      <c r="BD13" s="3"/>
    </row>
    <row r="14" spans="1:56" x14ac:dyDescent="0.25">
      <c r="A14" s="69" t="s">
        <v>223</v>
      </c>
      <c r="B14" s="70"/>
      <c r="C14" s="70"/>
      <c r="D14" s="71"/>
      <c r="E14" s="73"/>
      <c r="F14" s="107" t="s">
        <v>1854</v>
      </c>
      <c r="G14" s="70"/>
      <c r="H14" s="74"/>
      <c r="I14" s="75"/>
      <c r="J14" s="75"/>
      <c r="K14" s="74" t="s">
        <v>2157</v>
      </c>
      <c r="L14" s="78"/>
      <c r="M14" s="79"/>
      <c r="N14" s="79"/>
      <c r="O14" s="80"/>
      <c r="P14" s="81"/>
      <c r="Q14" s="81"/>
      <c r="R14" s="91"/>
      <c r="S14" s="91"/>
      <c r="T14" s="91"/>
      <c r="U14" s="91"/>
      <c r="V14" s="52"/>
      <c r="W14" s="52"/>
      <c r="X14" s="52"/>
      <c r="Y14" s="52"/>
      <c r="Z14" s="51"/>
      <c r="AA14" s="76"/>
      <c r="AB14" s="76"/>
      <c r="AC14" s="77"/>
      <c r="AD14" s="83" t="s">
        <v>1168</v>
      </c>
      <c r="AE14" s="83">
        <v>152</v>
      </c>
      <c r="AF14" s="83">
        <v>38</v>
      </c>
      <c r="AG14" s="83">
        <v>46</v>
      </c>
      <c r="AH14" s="83">
        <v>118</v>
      </c>
      <c r="AI14" s="83"/>
      <c r="AJ14" s="83" t="s">
        <v>1311</v>
      </c>
      <c r="AK14" s="83" t="s">
        <v>1451</v>
      </c>
      <c r="AL14" s="88" t="s">
        <v>1551</v>
      </c>
      <c r="AM14" s="83"/>
      <c r="AN14" s="85">
        <v>42754.096180555556</v>
      </c>
      <c r="AO14" s="88" t="s">
        <v>1664</v>
      </c>
      <c r="AP14" s="83" t="b">
        <v>1</v>
      </c>
      <c r="AQ14" s="83" t="b">
        <v>0</v>
      </c>
      <c r="AR14" s="83" t="b">
        <v>0</v>
      </c>
      <c r="AS14" s="83" t="s">
        <v>1076</v>
      </c>
      <c r="AT14" s="83">
        <v>1</v>
      </c>
      <c r="AU14" s="83"/>
      <c r="AV14" s="83" t="b">
        <v>0</v>
      </c>
      <c r="AW14" s="83" t="s">
        <v>1994</v>
      </c>
      <c r="AX14" s="88" t="s">
        <v>2006</v>
      </c>
      <c r="AY14" s="83" t="s">
        <v>66</v>
      </c>
      <c r="AZ14" s="2"/>
      <c r="BA14" s="3"/>
      <c r="BB14" s="3"/>
      <c r="BC14" s="3"/>
      <c r="BD14" s="3"/>
    </row>
    <row r="15" spans="1:56" x14ac:dyDescent="0.25">
      <c r="A15" s="69" t="s">
        <v>224</v>
      </c>
      <c r="B15" s="70"/>
      <c r="C15" s="70"/>
      <c r="D15" s="71"/>
      <c r="E15" s="73"/>
      <c r="F15" s="107" t="s">
        <v>1855</v>
      </c>
      <c r="G15" s="70"/>
      <c r="H15" s="74"/>
      <c r="I15" s="75"/>
      <c r="J15" s="75"/>
      <c r="K15" s="74" t="s">
        <v>2158</v>
      </c>
      <c r="L15" s="78"/>
      <c r="M15" s="79"/>
      <c r="N15" s="79"/>
      <c r="O15" s="80"/>
      <c r="P15" s="81"/>
      <c r="Q15" s="81"/>
      <c r="R15" s="91"/>
      <c r="S15" s="91"/>
      <c r="T15" s="91"/>
      <c r="U15" s="91"/>
      <c r="V15" s="52"/>
      <c r="W15" s="52"/>
      <c r="X15" s="52"/>
      <c r="Y15" s="52"/>
      <c r="Z15" s="51"/>
      <c r="AA15" s="76"/>
      <c r="AB15" s="76"/>
      <c r="AC15" s="77"/>
      <c r="AD15" s="83" t="s">
        <v>1169</v>
      </c>
      <c r="AE15" s="83">
        <v>1495</v>
      </c>
      <c r="AF15" s="83">
        <v>694</v>
      </c>
      <c r="AG15" s="83">
        <v>20202</v>
      </c>
      <c r="AH15" s="83">
        <v>3279</v>
      </c>
      <c r="AI15" s="83">
        <v>3600</v>
      </c>
      <c r="AJ15" s="83" t="s">
        <v>1312</v>
      </c>
      <c r="AK15" s="83" t="s">
        <v>1452</v>
      </c>
      <c r="AL15" s="88" t="s">
        <v>1552</v>
      </c>
      <c r="AM15" s="83" t="s">
        <v>1637</v>
      </c>
      <c r="AN15" s="85">
        <v>39910.721875000003</v>
      </c>
      <c r="AO15" s="88" t="s">
        <v>1665</v>
      </c>
      <c r="AP15" s="83" t="b">
        <v>0</v>
      </c>
      <c r="AQ15" s="83" t="b">
        <v>0</v>
      </c>
      <c r="AR15" s="83" t="b">
        <v>1</v>
      </c>
      <c r="AS15" s="83" t="s">
        <v>1076</v>
      </c>
      <c r="AT15" s="83">
        <v>102</v>
      </c>
      <c r="AU15" s="88" t="s">
        <v>1796</v>
      </c>
      <c r="AV15" s="83" t="b">
        <v>0</v>
      </c>
      <c r="AW15" s="83" t="s">
        <v>1994</v>
      </c>
      <c r="AX15" s="88" t="s">
        <v>2007</v>
      </c>
      <c r="AY15" s="83" t="s">
        <v>66</v>
      </c>
      <c r="AZ15" s="2"/>
      <c r="BA15" s="3"/>
      <c r="BB15" s="3"/>
      <c r="BC15" s="3"/>
      <c r="BD15" s="3"/>
    </row>
    <row r="16" spans="1:56" x14ac:dyDescent="0.25">
      <c r="A16" s="69" t="s">
        <v>225</v>
      </c>
      <c r="B16" s="70"/>
      <c r="C16" s="70"/>
      <c r="D16" s="71"/>
      <c r="E16" s="73"/>
      <c r="F16" s="107" t="s">
        <v>1856</v>
      </c>
      <c r="G16" s="70"/>
      <c r="H16" s="74"/>
      <c r="I16" s="75"/>
      <c r="J16" s="75"/>
      <c r="K16" s="74" t="s">
        <v>2159</v>
      </c>
      <c r="L16" s="78"/>
      <c r="M16" s="79"/>
      <c r="N16" s="79"/>
      <c r="O16" s="80"/>
      <c r="P16" s="81"/>
      <c r="Q16" s="81"/>
      <c r="R16" s="91"/>
      <c r="S16" s="91"/>
      <c r="T16" s="91"/>
      <c r="U16" s="91"/>
      <c r="V16" s="52"/>
      <c r="W16" s="52"/>
      <c r="X16" s="52"/>
      <c r="Y16" s="52"/>
      <c r="Z16" s="51"/>
      <c r="AA16" s="76"/>
      <c r="AB16" s="76"/>
      <c r="AC16" s="77"/>
      <c r="AD16" s="83" t="s">
        <v>1170</v>
      </c>
      <c r="AE16" s="83">
        <v>77</v>
      </c>
      <c r="AF16" s="83">
        <v>16</v>
      </c>
      <c r="AG16" s="83">
        <v>110</v>
      </c>
      <c r="AH16" s="83">
        <v>224</v>
      </c>
      <c r="AI16" s="83"/>
      <c r="AJ16" s="83" t="s">
        <v>1313</v>
      </c>
      <c r="AK16" s="83"/>
      <c r="AL16" s="83"/>
      <c r="AM16" s="83"/>
      <c r="AN16" s="85">
        <v>42594.06521990741</v>
      </c>
      <c r="AO16" s="88" t="s">
        <v>1666</v>
      </c>
      <c r="AP16" s="83" t="b">
        <v>1</v>
      </c>
      <c r="AQ16" s="83" t="b">
        <v>0</v>
      </c>
      <c r="AR16" s="83" t="b">
        <v>1</v>
      </c>
      <c r="AS16" s="83" t="s">
        <v>1076</v>
      </c>
      <c r="AT16" s="83">
        <v>0</v>
      </c>
      <c r="AU16" s="83"/>
      <c r="AV16" s="83" t="b">
        <v>0</v>
      </c>
      <c r="AW16" s="83" t="s">
        <v>1994</v>
      </c>
      <c r="AX16" s="88" t="s">
        <v>2008</v>
      </c>
      <c r="AY16" s="83" t="s">
        <v>66</v>
      </c>
      <c r="AZ16" s="2"/>
      <c r="BA16" s="3"/>
      <c r="BB16" s="3"/>
      <c r="BC16" s="3"/>
      <c r="BD16" s="3"/>
    </row>
    <row r="17" spans="1:56" x14ac:dyDescent="0.25">
      <c r="A17" s="69" t="s">
        <v>226</v>
      </c>
      <c r="B17" s="70"/>
      <c r="C17" s="70"/>
      <c r="D17" s="71"/>
      <c r="E17" s="73"/>
      <c r="F17" s="107" t="s">
        <v>1857</v>
      </c>
      <c r="G17" s="70"/>
      <c r="H17" s="74"/>
      <c r="I17" s="75"/>
      <c r="J17" s="75"/>
      <c r="K17" s="74" t="s">
        <v>2160</v>
      </c>
      <c r="L17" s="78"/>
      <c r="M17" s="79"/>
      <c r="N17" s="79"/>
      <c r="O17" s="80"/>
      <c r="P17" s="81"/>
      <c r="Q17" s="81"/>
      <c r="R17" s="91"/>
      <c r="S17" s="91"/>
      <c r="T17" s="91"/>
      <c r="U17" s="91"/>
      <c r="V17" s="52"/>
      <c r="W17" s="52"/>
      <c r="X17" s="52"/>
      <c r="Y17" s="52"/>
      <c r="Z17" s="51"/>
      <c r="AA17" s="76"/>
      <c r="AB17" s="76"/>
      <c r="AC17" s="77"/>
      <c r="AD17" s="83" t="s">
        <v>1171</v>
      </c>
      <c r="AE17" s="83">
        <v>1862</v>
      </c>
      <c r="AF17" s="83">
        <v>949</v>
      </c>
      <c r="AG17" s="83">
        <v>4444</v>
      </c>
      <c r="AH17" s="83">
        <v>611</v>
      </c>
      <c r="AI17" s="83"/>
      <c r="AJ17" s="83" t="s">
        <v>1314</v>
      </c>
      <c r="AK17" s="83"/>
      <c r="AL17" s="83"/>
      <c r="AM17" s="83"/>
      <c r="AN17" s="85">
        <v>41903.45108796296</v>
      </c>
      <c r="AO17" s="88" t="s">
        <v>1667</v>
      </c>
      <c r="AP17" s="83" t="b">
        <v>1</v>
      </c>
      <c r="AQ17" s="83" t="b">
        <v>0</v>
      </c>
      <c r="AR17" s="83" t="b">
        <v>0</v>
      </c>
      <c r="AS17" s="83" t="s">
        <v>1076</v>
      </c>
      <c r="AT17" s="83">
        <v>16</v>
      </c>
      <c r="AU17" s="88" t="s">
        <v>1793</v>
      </c>
      <c r="AV17" s="83" t="b">
        <v>0</v>
      </c>
      <c r="AW17" s="83" t="s">
        <v>1994</v>
      </c>
      <c r="AX17" s="88" t="s">
        <v>2009</v>
      </c>
      <c r="AY17" s="83" t="s">
        <v>66</v>
      </c>
      <c r="AZ17" s="2"/>
      <c r="BA17" s="3"/>
      <c r="BB17" s="3"/>
      <c r="BC17" s="3"/>
      <c r="BD17" s="3"/>
    </row>
    <row r="18" spans="1:56" x14ac:dyDescent="0.25">
      <c r="A18" s="69" t="s">
        <v>227</v>
      </c>
      <c r="B18" s="70"/>
      <c r="C18" s="70"/>
      <c r="D18" s="71"/>
      <c r="E18" s="73"/>
      <c r="F18" s="107" t="s">
        <v>1858</v>
      </c>
      <c r="G18" s="70"/>
      <c r="H18" s="74"/>
      <c r="I18" s="75"/>
      <c r="J18" s="75"/>
      <c r="K18" s="74" t="s">
        <v>2161</v>
      </c>
      <c r="L18" s="78"/>
      <c r="M18" s="79"/>
      <c r="N18" s="79"/>
      <c r="O18" s="80"/>
      <c r="P18" s="81"/>
      <c r="Q18" s="81"/>
      <c r="R18" s="91"/>
      <c r="S18" s="91"/>
      <c r="T18" s="91"/>
      <c r="U18" s="91"/>
      <c r="V18" s="52"/>
      <c r="W18" s="52"/>
      <c r="X18" s="52"/>
      <c r="Y18" s="52"/>
      <c r="Z18" s="51"/>
      <c r="AA18" s="76"/>
      <c r="AB18" s="76"/>
      <c r="AC18" s="77"/>
      <c r="AD18" s="83" t="s">
        <v>1172</v>
      </c>
      <c r="AE18" s="83">
        <v>24</v>
      </c>
      <c r="AF18" s="83">
        <v>3</v>
      </c>
      <c r="AG18" s="83">
        <v>219</v>
      </c>
      <c r="AH18" s="83">
        <v>358</v>
      </c>
      <c r="AI18" s="83"/>
      <c r="AJ18" s="83" t="s">
        <v>1315</v>
      </c>
      <c r="AK18" s="83"/>
      <c r="AL18" s="88" t="s">
        <v>1553</v>
      </c>
      <c r="AM18" s="83"/>
      <c r="AN18" s="85">
        <v>42421.909120370372</v>
      </c>
      <c r="AO18" s="88" t="s">
        <v>1668</v>
      </c>
      <c r="AP18" s="83" t="b">
        <v>1</v>
      </c>
      <c r="AQ18" s="83" t="b">
        <v>0</v>
      </c>
      <c r="AR18" s="83" t="b">
        <v>0</v>
      </c>
      <c r="AS18" s="83" t="s">
        <v>1787</v>
      </c>
      <c r="AT18" s="83">
        <v>2</v>
      </c>
      <c r="AU18" s="83"/>
      <c r="AV18" s="83" t="b">
        <v>0</v>
      </c>
      <c r="AW18" s="83" t="s">
        <v>1994</v>
      </c>
      <c r="AX18" s="88" t="s">
        <v>2010</v>
      </c>
      <c r="AY18" s="83" t="s">
        <v>66</v>
      </c>
      <c r="AZ18" s="2"/>
      <c r="BA18" s="3"/>
      <c r="BB18" s="3"/>
      <c r="BC18" s="3"/>
      <c r="BD18" s="3"/>
    </row>
    <row r="19" spans="1:56" x14ac:dyDescent="0.25">
      <c r="A19" s="69" t="s">
        <v>228</v>
      </c>
      <c r="B19" s="70"/>
      <c r="C19" s="70"/>
      <c r="D19" s="71"/>
      <c r="E19" s="73"/>
      <c r="F19" s="107" t="s">
        <v>1859</v>
      </c>
      <c r="G19" s="70"/>
      <c r="H19" s="74"/>
      <c r="I19" s="75"/>
      <c r="J19" s="75"/>
      <c r="K19" s="74" t="s">
        <v>2162</v>
      </c>
      <c r="L19" s="78"/>
      <c r="M19" s="79"/>
      <c r="N19" s="79"/>
      <c r="O19" s="80"/>
      <c r="P19" s="81"/>
      <c r="Q19" s="81"/>
      <c r="R19" s="91"/>
      <c r="S19" s="91"/>
      <c r="T19" s="91"/>
      <c r="U19" s="91"/>
      <c r="V19" s="52"/>
      <c r="W19" s="52"/>
      <c r="X19" s="52"/>
      <c r="Y19" s="52"/>
      <c r="Z19" s="51"/>
      <c r="AA19" s="76"/>
      <c r="AB19" s="76"/>
      <c r="AC19" s="77"/>
      <c r="AD19" s="83" t="s">
        <v>1173</v>
      </c>
      <c r="AE19" s="83">
        <v>3012</v>
      </c>
      <c r="AF19" s="83">
        <v>2917</v>
      </c>
      <c r="AG19" s="83">
        <v>504</v>
      </c>
      <c r="AH19" s="83">
        <v>84</v>
      </c>
      <c r="AI19" s="83">
        <v>-28800</v>
      </c>
      <c r="AJ19" s="83" t="s">
        <v>1316</v>
      </c>
      <c r="AK19" s="83" t="s">
        <v>1453</v>
      </c>
      <c r="AL19" s="88" t="s">
        <v>1554</v>
      </c>
      <c r="AM19" s="83" t="s">
        <v>1634</v>
      </c>
      <c r="AN19" s="85">
        <v>42274.034618055557</v>
      </c>
      <c r="AO19" s="88" t="s">
        <v>1669</v>
      </c>
      <c r="AP19" s="83" t="b">
        <v>1</v>
      </c>
      <c r="AQ19" s="83" t="b">
        <v>0</v>
      </c>
      <c r="AR19" s="83" t="b">
        <v>0</v>
      </c>
      <c r="AS19" s="83" t="s">
        <v>1788</v>
      </c>
      <c r="AT19" s="83">
        <v>23</v>
      </c>
      <c r="AU19" s="88" t="s">
        <v>1793</v>
      </c>
      <c r="AV19" s="83" t="b">
        <v>0</v>
      </c>
      <c r="AW19" s="83" t="s">
        <v>1994</v>
      </c>
      <c r="AX19" s="88" t="s">
        <v>2011</v>
      </c>
      <c r="AY19" s="83" t="s">
        <v>66</v>
      </c>
      <c r="AZ19" s="2"/>
      <c r="BA19" s="3"/>
      <c r="BB19" s="3"/>
      <c r="BC19" s="3"/>
      <c r="BD19" s="3"/>
    </row>
    <row r="20" spans="1:56" x14ac:dyDescent="0.25">
      <c r="A20" s="69" t="s">
        <v>229</v>
      </c>
      <c r="B20" s="70"/>
      <c r="C20" s="70"/>
      <c r="D20" s="71"/>
      <c r="E20" s="73"/>
      <c r="F20" s="107" t="s">
        <v>1860</v>
      </c>
      <c r="G20" s="70"/>
      <c r="H20" s="74"/>
      <c r="I20" s="75"/>
      <c r="J20" s="75"/>
      <c r="K20" s="74" t="s">
        <v>2163</v>
      </c>
      <c r="L20" s="78"/>
      <c r="M20" s="79"/>
      <c r="N20" s="79"/>
      <c r="O20" s="80"/>
      <c r="P20" s="81"/>
      <c r="Q20" s="81"/>
      <c r="R20" s="91"/>
      <c r="S20" s="91"/>
      <c r="T20" s="91"/>
      <c r="U20" s="91"/>
      <c r="V20" s="52"/>
      <c r="W20" s="52"/>
      <c r="X20" s="52"/>
      <c r="Y20" s="52"/>
      <c r="Z20" s="51"/>
      <c r="AA20" s="76"/>
      <c r="AB20" s="76"/>
      <c r="AC20" s="77"/>
      <c r="AD20" s="83" t="s">
        <v>1174</v>
      </c>
      <c r="AE20" s="83">
        <v>462</v>
      </c>
      <c r="AF20" s="83">
        <v>136</v>
      </c>
      <c r="AG20" s="83">
        <v>645</v>
      </c>
      <c r="AH20" s="83">
        <v>37</v>
      </c>
      <c r="AI20" s="83"/>
      <c r="AJ20" s="83" t="s">
        <v>1317</v>
      </c>
      <c r="AK20" s="83" t="s">
        <v>1454</v>
      </c>
      <c r="AL20" s="88" t="s">
        <v>1555</v>
      </c>
      <c r="AM20" s="83"/>
      <c r="AN20" s="85">
        <v>41486.776192129626</v>
      </c>
      <c r="AO20" s="88" t="s">
        <v>1670</v>
      </c>
      <c r="AP20" s="83" t="b">
        <v>0</v>
      </c>
      <c r="AQ20" s="83" t="b">
        <v>0</v>
      </c>
      <c r="AR20" s="83" t="b">
        <v>1</v>
      </c>
      <c r="AS20" s="83" t="s">
        <v>1076</v>
      </c>
      <c r="AT20" s="83">
        <v>5</v>
      </c>
      <c r="AU20" s="88" t="s">
        <v>1797</v>
      </c>
      <c r="AV20" s="83" t="b">
        <v>0</v>
      </c>
      <c r="AW20" s="83" t="s">
        <v>1994</v>
      </c>
      <c r="AX20" s="88" t="s">
        <v>2012</v>
      </c>
      <c r="AY20" s="83" t="s">
        <v>66</v>
      </c>
      <c r="AZ20" s="2"/>
      <c r="BA20" s="3"/>
      <c r="BB20" s="3"/>
      <c r="BC20" s="3"/>
      <c r="BD20" s="3"/>
    </row>
    <row r="21" spans="1:56" x14ac:dyDescent="0.25">
      <c r="A21" s="69" t="s">
        <v>230</v>
      </c>
      <c r="B21" s="70"/>
      <c r="C21" s="70"/>
      <c r="D21" s="71"/>
      <c r="E21" s="73"/>
      <c r="F21" s="107" t="s">
        <v>1861</v>
      </c>
      <c r="G21" s="70"/>
      <c r="H21" s="74"/>
      <c r="I21" s="75"/>
      <c r="J21" s="75"/>
      <c r="K21" s="74" t="s">
        <v>2164</v>
      </c>
      <c r="L21" s="78"/>
      <c r="M21" s="79"/>
      <c r="N21" s="79"/>
      <c r="O21" s="80"/>
      <c r="P21" s="81"/>
      <c r="Q21" s="81"/>
      <c r="R21" s="91"/>
      <c r="S21" s="91"/>
      <c r="T21" s="91"/>
      <c r="U21" s="91"/>
      <c r="V21" s="52"/>
      <c r="W21" s="52"/>
      <c r="X21" s="52"/>
      <c r="Y21" s="52"/>
      <c r="Z21" s="51"/>
      <c r="AA21" s="76"/>
      <c r="AB21" s="76"/>
      <c r="AC21" s="77"/>
      <c r="AD21" s="83" t="s">
        <v>1175</v>
      </c>
      <c r="AE21" s="83">
        <v>25</v>
      </c>
      <c r="AF21" s="83">
        <v>6</v>
      </c>
      <c r="AG21" s="83">
        <v>10</v>
      </c>
      <c r="AH21" s="83">
        <v>13</v>
      </c>
      <c r="AI21" s="83"/>
      <c r="AJ21" s="83" t="s">
        <v>1318</v>
      </c>
      <c r="AK21" s="83"/>
      <c r="AL21" s="83"/>
      <c r="AM21" s="83"/>
      <c r="AN21" s="85">
        <v>42484.294166666667</v>
      </c>
      <c r="AO21" s="88" t="s">
        <v>1671</v>
      </c>
      <c r="AP21" s="83" t="b">
        <v>1</v>
      </c>
      <c r="AQ21" s="83" t="b">
        <v>0</v>
      </c>
      <c r="AR21" s="83" t="b">
        <v>0</v>
      </c>
      <c r="AS21" s="83" t="s">
        <v>1076</v>
      </c>
      <c r="AT21" s="83">
        <v>0</v>
      </c>
      <c r="AU21" s="83"/>
      <c r="AV21" s="83" t="b">
        <v>0</v>
      </c>
      <c r="AW21" s="83" t="s">
        <v>1994</v>
      </c>
      <c r="AX21" s="88" t="s">
        <v>2013</v>
      </c>
      <c r="AY21" s="83" t="s">
        <v>66</v>
      </c>
      <c r="AZ21" s="2"/>
      <c r="BA21" s="3"/>
      <c r="BB21" s="3"/>
      <c r="BC21" s="3"/>
      <c r="BD21" s="3"/>
    </row>
    <row r="22" spans="1:56" x14ac:dyDescent="0.25">
      <c r="A22" s="69" t="s">
        <v>231</v>
      </c>
      <c r="B22" s="70"/>
      <c r="C22" s="70"/>
      <c r="D22" s="71"/>
      <c r="E22" s="73"/>
      <c r="F22" s="107" t="s">
        <v>1862</v>
      </c>
      <c r="G22" s="70"/>
      <c r="H22" s="74"/>
      <c r="I22" s="75"/>
      <c r="J22" s="75"/>
      <c r="K22" s="74" t="s">
        <v>2165</v>
      </c>
      <c r="L22" s="78"/>
      <c r="M22" s="79"/>
      <c r="N22" s="79"/>
      <c r="O22" s="80"/>
      <c r="P22" s="81"/>
      <c r="Q22" s="81"/>
      <c r="R22" s="91"/>
      <c r="S22" s="91"/>
      <c r="T22" s="91"/>
      <c r="U22" s="91"/>
      <c r="V22" s="52"/>
      <c r="W22" s="52"/>
      <c r="X22" s="52"/>
      <c r="Y22" s="52"/>
      <c r="Z22" s="51"/>
      <c r="AA22" s="76"/>
      <c r="AB22" s="76"/>
      <c r="AC22" s="77"/>
      <c r="AD22" s="83" t="s">
        <v>1176</v>
      </c>
      <c r="AE22" s="83">
        <v>100</v>
      </c>
      <c r="AF22" s="83">
        <v>26</v>
      </c>
      <c r="AG22" s="83">
        <v>393</v>
      </c>
      <c r="AH22" s="83">
        <v>362</v>
      </c>
      <c r="AI22" s="83"/>
      <c r="AJ22" s="83"/>
      <c r="AK22" s="83"/>
      <c r="AL22" s="83"/>
      <c r="AM22" s="83"/>
      <c r="AN22" s="85">
        <v>42737.791030092594</v>
      </c>
      <c r="AO22" s="83"/>
      <c r="AP22" s="83" t="b">
        <v>1</v>
      </c>
      <c r="AQ22" s="83" t="b">
        <v>0</v>
      </c>
      <c r="AR22" s="83" t="b">
        <v>0</v>
      </c>
      <c r="AS22" s="83" t="s">
        <v>1784</v>
      </c>
      <c r="AT22" s="83">
        <v>6</v>
      </c>
      <c r="AU22" s="83"/>
      <c r="AV22" s="83" t="b">
        <v>0</v>
      </c>
      <c r="AW22" s="83" t="s">
        <v>1994</v>
      </c>
      <c r="AX22" s="88" t="s">
        <v>2014</v>
      </c>
      <c r="AY22" s="83" t="s">
        <v>66</v>
      </c>
      <c r="AZ22" s="2"/>
      <c r="BA22" s="3"/>
      <c r="BB22" s="3"/>
      <c r="BC22" s="3"/>
      <c r="BD22" s="3"/>
    </row>
    <row r="23" spans="1:56" x14ac:dyDescent="0.25">
      <c r="A23" s="69" t="s">
        <v>232</v>
      </c>
      <c r="B23" s="70"/>
      <c r="C23" s="70"/>
      <c r="D23" s="71"/>
      <c r="E23" s="73"/>
      <c r="F23" s="107" t="s">
        <v>1863</v>
      </c>
      <c r="G23" s="70"/>
      <c r="H23" s="74"/>
      <c r="I23" s="75"/>
      <c r="J23" s="75"/>
      <c r="K23" s="74" t="s">
        <v>2166</v>
      </c>
      <c r="L23" s="78"/>
      <c r="M23" s="79"/>
      <c r="N23" s="79"/>
      <c r="O23" s="80"/>
      <c r="P23" s="81"/>
      <c r="Q23" s="81"/>
      <c r="R23" s="91"/>
      <c r="S23" s="91"/>
      <c r="T23" s="91"/>
      <c r="U23" s="91"/>
      <c r="V23" s="52"/>
      <c r="W23" s="52"/>
      <c r="X23" s="52"/>
      <c r="Y23" s="52"/>
      <c r="Z23" s="51"/>
      <c r="AA23" s="76"/>
      <c r="AB23" s="76"/>
      <c r="AC23" s="77"/>
      <c r="AD23" s="83" t="s">
        <v>1177</v>
      </c>
      <c r="AE23" s="83">
        <v>2850</v>
      </c>
      <c r="AF23" s="83">
        <v>2979</v>
      </c>
      <c r="AG23" s="83">
        <v>20909</v>
      </c>
      <c r="AH23" s="83">
        <v>17623</v>
      </c>
      <c r="AI23" s="83"/>
      <c r="AJ23" s="83" t="s">
        <v>1319</v>
      </c>
      <c r="AK23" s="83" t="s">
        <v>1455</v>
      </c>
      <c r="AL23" s="83"/>
      <c r="AM23" s="83"/>
      <c r="AN23" s="85">
        <v>41938.551840277774</v>
      </c>
      <c r="AO23" s="88" t="s">
        <v>1672</v>
      </c>
      <c r="AP23" s="83" t="b">
        <v>1</v>
      </c>
      <c r="AQ23" s="83" t="b">
        <v>0</v>
      </c>
      <c r="AR23" s="83" t="b">
        <v>1</v>
      </c>
      <c r="AS23" s="83" t="s">
        <v>1076</v>
      </c>
      <c r="AT23" s="83">
        <v>69</v>
      </c>
      <c r="AU23" s="88" t="s">
        <v>1793</v>
      </c>
      <c r="AV23" s="83" t="b">
        <v>0</v>
      </c>
      <c r="AW23" s="83" t="s">
        <v>1994</v>
      </c>
      <c r="AX23" s="88" t="s">
        <v>2015</v>
      </c>
      <c r="AY23" s="83" t="s">
        <v>66</v>
      </c>
      <c r="AZ23" s="2"/>
      <c r="BA23" s="3"/>
      <c r="BB23" s="3"/>
      <c r="BC23" s="3"/>
      <c r="BD23" s="3"/>
    </row>
    <row r="24" spans="1:56" x14ac:dyDescent="0.25">
      <c r="A24" s="69" t="s">
        <v>360</v>
      </c>
      <c r="B24" s="70"/>
      <c r="C24" s="70"/>
      <c r="D24" s="71"/>
      <c r="E24" s="73"/>
      <c r="F24" s="107" t="s">
        <v>1864</v>
      </c>
      <c r="G24" s="70"/>
      <c r="H24" s="74"/>
      <c r="I24" s="75"/>
      <c r="J24" s="75"/>
      <c r="K24" s="74" t="s">
        <v>2167</v>
      </c>
      <c r="L24" s="78"/>
      <c r="M24" s="79"/>
      <c r="N24" s="79"/>
      <c r="O24" s="80"/>
      <c r="P24" s="81"/>
      <c r="Q24" s="81"/>
      <c r="R24" s="91"/>
      <c r="S24" s="91"/>
      <c r="T24" s="91"/>
      <c r="U24" s="91"/>
      <c r="V24" s="52"/>
      <c r="W24" s="52"/>
      <c r="X24" s="52"/>
      <c r="Y24" s="52"/>
      <c r="Z24" s="51"/>
      <c r="AA24" s="76"/>
      <c r="AB24" s="76"/>
      <c r="AC24" s="77"/>
      <c r="AD24" s="83" t="s">
        <v>1178</v>
      </c>
      <c r="AE24" s="83">
        <v>1853</v>
      </c>
      <c r="AF24" s="83">
        <v>1346</v>
      </c>
      <c r="AG24" s="83">
        <v>3242</v>
      </c>
      <c r="AH24" s="83">
        <v>6338</v>
      </c>
      <c r="AI24" s="83"/>
      <c r="AJ24" s="83" t="s">
        <v>1320</v>
      </c>
      <c r="AK24" s="83" t="s">
        <v>1456</v>
      </c>
      <c r="AL24" s="88" t="s">
        <v>1556</v>
      </c>
      <c r="AM24" s="83"/>
      <c r="AN24" s="85">
        <v>42578.531331018516</v>
      </c>
      <c r="AO24" s="88" t="s">
        <v>1673</v>
      </c>
      <c r="AP24" s="83" t="b">
        <v>0</v>
      </c>
      <c r="AQ24" s="83" t="b">
        <v>0</v>
      </c>
      <c r="AR24" s="83" t="b">
        <v>1</v>
      </c>
      <c r="AS24" s="83" t="s">
        <v>1076</v>
      </c>
      <c r="AT24" s="83">
        <v>47</v>
      </c>
      <c r="AU24" s="88" t="s">
        <v>1793</v>
      </c>
      <c r="AV24" s="83" t="b">
        <v>0</v>
      </c>
      <c r="AW24" s="83" t="s">
        <v>1994</v>
      </c>
      <c r="AX24" s="88" t="s">
        <v>2016</v>
      </c>
      <c r="AY24" s="83" t="s">
        <v>66</v>
      </c>
      <c r="AZ24" s="2"/>
      <c r="BA24" s="3"/>
      <c r="BB24" s="3"/>
      <c r="BC24" s="3"/>
      <c r="BD24" s="3"/>
    </row>
    <row r="25" spans="1:56" x14ac:dyDescent="0.25">
      <c r="A25" s="69" t="s">
        <v>361</v>
      </c>
      <c r="B25" s="70"/>
      <c r="C25" s="70"/>
      <c r="D25" s="71"/>
      <c r="E25" s="73"/>
      <c r="F25" s="107" t="s">
        <v>1865</v>
      </c>
      <c r="G25" s="70"/>
      <c r="H25" s="74"/>
      <c r="I25" s="75"/>
      <c r="J25" s="75"/>
      <c r="K25" s="74" t="s">
        <v>2168</v>
      </c>
      <c r="L25" s="78"/>
      <c r="M25" s="79"/>
      <c r="N25" s="79"/>
      <c r="O25" s="80"/>
      <c r="P25" s="81"/>
      <c r="Q25" s="81"/>
      <c r="R25" s="91"/>
      <c r="S25" s="91"/>
      <c r="T25" s="91"/>
      <c r="U25" s="91"/>
      <c r="V25" s="52"/>
      <c r="W25" s="52"/>
      <c r="X25" s="52"/>
      <c r="Y25" s="52"/>
      <c r="Z25" s="51"/>
      <c r="AA25" s="76"/>
      <c r="AB25" s="76"/>
      <c r="AC25" s="77"/>
      <c r="AD25" s="83" t="s">
        <v>1179</v>
      </c>
      <c r="AE25" s="83">
        <v>3805</v>
      </c>
      <c r="AF25" s="83">
        <v>2531</v>
      </c>
      <c r="AG25" s="83">
        <v>22261</v>
      </c>
      <c r="AH25" s="83">
        <v>40152</v>
      </c>
      <c r="AI25" s="83">
        <v>0</v>
      </c>
      <c r="AJ25" s="83" t="s">
        <v>1321</v>
      </c>
      <c r="AK25" s="83" t="s">
        <v>1457</v>
      </c>
      <c r="AL25" s="88" t="s">
        <v>1557</v>
      </c>
      <c r="AM25" s="83" t="s">
        <v>1472</v>
      </c>
      <c r="AN25" s="85">
        <v>41414.449097222219</v>
      </c>
      <c r="AO25" s="88" t="s">
        <v>1674</v>
      </c>
      <c r="AP25" s="83" t="b">
        <v>0</v>
      </c>
      <c r="AQ25" s="83" t="b">
        <v>0</v>
      </c>
      <c r="AR25" s="83" t="b">
        <v>1</v>
      </c>
      <c r="AS25" s="83" t="s">
        <v>1076</v>
      </c>
      <c r="AT25" s="83">
        <v>108</v>
      </c>
      <c r="AU25" s="88" t="s">
        <v>1793</v>
      </c>
      <c r="AV25" s="83" t="b">
        <v>0</v>
      </c>
      <c r="AW25" s="83" t="s">
        <v>1994</v>
      </c>
      <c r="AX25" s="88" t="s">
        <v>2017</v>
      </c>
      <c r="AY25" s="83" t="s">
        <v>66</v>
      </c>
      <c r="AZ25" s="2"/>
      <c r="BA25" s="3"/>
      <c r="BB25" s="3"/>
      <c r="BC25" s="3"/>
      <c r="BD25" s="3"/>
    </row>
    <row r="26" spans="1:56" x14ac:dyDescent="0.25">
      <c r="A26" s="69" t="s">
        <v>233</v>
      </c>
      <c r="B26" s="70"/>
      <c r="C26" s="70"/>
      <c r="D26" s="71"/>
      <c r="E26" s="73"/>
      <c r="F26" s="107" t="s">
        <v>1866</v>
      </c>
      <c r="G26" s="70"/>
      <c r="H26" s="74"/>
      <c r="I26" s="75"/>
      <c r="J26" s="75"/>
      <c r="K26" s="74" t="s">
        <v>2169</v>
      </c>
      <c r="L26" s="78"/>
      <c r="M26" s="79"/>
      <c r="N26" s="79"/>
      <c r="O26" s="80"/>
      <c r="P26" s="81"/>
      <c r="Q26" s="81"/>
      <c r="R26" s="91"/>
      <c r="S26" s="91"/>
      <c r="T26" s="91"/>
      <c r="U26" s="91"/>
      <c r="V26" s="52"/>
      <c r="W26" s="52"/>
      <c r="X26" s="52"/>
      <c r="Y26" s="52"/>
      <c r="Z26" s="51"/>
      <c r="AA26" s="76"/>
      <c r="AB26" s="76"/>
      <c r="AC26" s="77"/>
      <c r="AD26" s="83" t="s">
        <v>1180</v>
      </c>
      <c r="AE26" s="83">
        <v>49</v>
      </c>
      <c r="AF26" s="83">
        <v>26</v>
      </c>
      <c r="AG26" s="83">
        <v>252</v>
      </c>
      <c r="AH26" s="83">
        <v>403</v>
      </c>
      <c r="AI26" s="83"/>
      <c r="AJ26" s="83" t="s">
        <v>1322</v>
      </c>
      <c r="AK26" s="83"/>
      <c r="AL26" s="83"/>
      <c r="AM26" s="83"/>
      <c r="AN26" s="85">
        <v>42726.947511574072</v>
      </c>
      <c r="AO26" s="83"/>
      <c r="AP26" s="83" t="b">
        <v>1</v>
      </c>
      <c r="AQ26" s="83" t="b">
        <v>0</v>
      </c>
      <c r="AR26" s="83" t="b">
        <v>0</v>
      </c>
      <c r="AS26" s="83" t="s">
        <v>1076</v>
      </c>
      <c r="AT26" s="83">
        <v>0</v>
      </c>
      <c r="AU26" s="83"/>
      <c r="AV26" s="83" t="b">
        <v>0</v>
      </c>
      <c r="AW26" s="83" t="s">
        <v>1994</v>
      </c>
      <c r="AX26" s="88" t="s">
        <v>2018</v>
      </c>
      <c r="AY26" s="83" t="s">
        <v>66</v>
      </c>
      <c r="AZ26" s="2"/>
      <c r="BA26" s="3"/>
      <c r="BB26" s="3"/>
      <c r="BC26" s="3"/>
      <c r="BD26" s="3"/>
    </row>
    <row r="27" spans="1:56" x14ac:dyDescent="0.25">
      <c r="A27" s="69" t="s">
        <v>234</v>
      </c>
      <c r="B27" s="70"/>
      <c r="C27" s="70"/>
      <c r="D27" s="71"/>
      <c r="E27" s="73"/>
      <c r="F27" s="107" t="s">
        <v>1867</v>
      </c>
      <c r="G27" s="70"/>
      <c r="H27" s="74"/>
      <c r="I27" s="75"/>
      <c r="J27" s="75"/>
      <c r="K27" s="74" t="s">
        <v>2170</v>
      </c>
      <c r="L27" s="78"/>
      <c r="M27" s="79"/>
      <c r="N27" s="79"/>
      <c r="O27" s="80"/>
      <c r="P27" s="81"/>
      <c r="Q27" s="81"/>
      <c r="R27" s="91"/>
      <c r="S27" s="91"/>
      <c r="T27" s="91"/>
      <c r="U27" s="91"/>
      <c r="V27" s="52"/>
      <c r="W27" s="52"/>
      <c r="X27" s="52"/>
      <c r="Y27" s="52"/>
      <c r="Z27" s="51"/>
      <c r="AA27" s="76"/>
      <c r="AB27" s="76"/>
      <c r="AC27" s="77"/>
      <c r="AD27" s="83" t="s">
        <v>1181</v>
      </c>
      <c r="AE27" s="83">
        <v>54</v>
      </c>
      <c r="AF27" s="83">
        <v>30</v>
      </c>
      <c r="AG27" s="83">
        <v>44</v>
      </c>
      <c r="AH27" s="83">
        <v>0</v>
      </c>
      <c r="AI27" s="83"/>
      <c r="AJ27" s="83" t="s">
        <v>1323</v>
      </c>
      <c r="AK27" s="83" t="s">
        <v>1458</v>
      </c>
      <c r="AL27" s="88" t="s">
        <v>1558</v>
      </c>
      <c r="AM27" s="83"/>
      <c r="AN27" s="85">
        <v>42734.608668981484</v>
      </c>
      <c r="AO27" s="88" t="s">
        <v>1675</v>
      </c>
      <c r="AP27" s="83" t="b">
        <v>1</v>
      </c>
      <c r="AQ27" s="83" t="b">
        <v>0</v>
      </c>
      <c r="AR27" s="83" t="b">
        <v>0</v>
      </c>
      <c r="AS27" s="83" t="s">
        <v>1076</v>
      </c>
      <c r="AT27" s="83">
        <v>1</v>
      </c>
      <c r="AU27" s="83"/>
      <c r="AV27" s="83" t="b">
        <v>0</v>
      </c>
      <c r="AW27" s="83" t="s">
        <v>1994</v>
      </c>
      <c r="AX27" s="88" t="s">
        <v>2019</v>
      </c>
      <c r="AY27" s="83" t="s">
        <v>66</v>
      </c>
      <c r="AZ27" s="2"/>
      <c r="BA27" s="3"/>
      <c r="BB27" s="3"/>
      <c r="BC27" s="3"/>
      <c r="BD27" s="3"/>
    </row>
    <row r="28" spans="1:56" x14ac:dyDescent="0.25">
      <c r="A28" s="69" t="s">
        <v>235</v>
      </c>
      <c r="B28" s="70"/>
      <c r="C28" s="70"/>
      <c r="D28" s="71"/>
      <c r="E28" s="73"/>
      <c r="F28" s="107" t="s">
        <v>1868</v>
      </c>
      <c r="G28" s="70"/>
      <c r="H28" s="74"/>
      <c r="I28" s="75"/>
      <c r="J28" s="75"/>
      <c r="K28" s="74" t="s">
        <v>2171</v>
      </c>
      <c r="L28" s="78"/>
      <c r="M28" s="79"/>
      <c r="N28" s="79"/>
      <c r="O28" s="80"/>
      <c r="P28" s="81"/>
      <c r="Q28" s="81"/>
      <c r="R28" s="91"/>
      <c r="S28" s="91"/>
      <c r="T28" s="91"/>
      <c r="U28" s="91"/>
      <c r="V28" s="52"/>
      <c r="W28" s="52"/>
      <c r="X28" s="52"/>
      <c r="Y28" s="52"/>
      <c r="Z28" s="51"/>
      <c r="AA28" s="76"/>
      <c r="AB28" s="76"/>
      <c r="AC28" s="77"/>
      <c r="AD28" s="83" t="s">
        <v>1182</v>
      </c>
      <c r="AE28" s="83">
        <v>3147</v>
      </c>
      <c r="AF28" s="83">
        <v>1797</v>
      </c>
      <c r="AG28" s="83">
        <v>59658</v>
      </c>
      <c r="AH28" s="83">
        <v>9038</v>
      </c>
      <c r="AI28" s="83">
        <v>-18000</v>
      </c>
      <c r="AJ28" s="83" t="s">
        <v>1324</v>
      </c>
      <c r="AK28" s="83" t="s">
        <v>1459</v>
      </c>
      <c r="AL28" s="83"/>
      <c r="AM28" s="83" t="s">
        <v>1638</v>
      </c>
      <c r="AN28" s="85">
        <v>39939.566608796296</v>
      </c>
      <c r="AO28" s="88" t="s">
        <v>1676</v>
      </c>
      <c r="AP28" s="83" t="b">
        <v>0</v>
      </c>
      <c r="AQ28" s="83" t="b">
        <v>0</v>
      </c>
      <c r="AR28" s="83" t="b">
        <v>1</v>
      </c>
      <c r="AS28" s="83" t="s">
        <v>1076</v>
      </c>
      <c r="AT28" s="83">
        <v>176</v>
      </c>
      <c r="AU28" s="88" t="s">
        <v>1798</v>
      </c>
      <c r="AV28" s="83" t="b">
        <v>0</v>
      </c>
      <c r="AW28" s="83" t="s">
        <v>1994</v>
      </c>
      <c r="AX28" s="88" t="s">
        <v>2020</v>
      </c>
      <c r="AY28" s="83" t="s">
        <v>66</v>
      </c>
      <c r="AZ28" s="2"/>
      <c r="BA28" s="3"/>
      <c r="BB28" s="3"/>
      <c r="BC28" s="3"/>
      <c r="BD28" s="3"/>
    </row>
    <row r="29" spans="1:56" x14ac:dyDescent="0.25">
      <c r="A29" s="69" t="s">
        <v>236</v>
      </c>
      <c r="B29" s="70"/>
      <c r="C29" s="70"/>
      <c r="D29" s="71"/>
      <c r="E29" s="73"/>
      <c r="F29" s="107" t="s">
        <v>1869</v>
      </c>
      <c r="G29" s="70"/>
      <c r="H29" s="74"/>
      <c r="I29" s="75"/>
      <c r="J29" s="75"/>
      <c r="K29" s="74" t="s">
        <v>2172</v>
      </c>
      <c r="L29" s="78"/>
      <c r="M29" s="79"/>
      <c r="N29" s="79"/>
      <c r="O29" s="80"/>
      <c r="P29" s="81"/>
      <c r="Q29" s="81"/>
      <c r="R29" s="91"/>
      <c r="S29" s="91"/>
      <c r="T29" s="91"/>
      <c r="U29" s="91"/>
      <c r="V29" s="52"/>
      <c r="W29" s="52"/>
      <c r="X29" s="52"/>
      <c r="Y29" s="52"/>
      <c r="Z29" s="51"/>
      <c r="AA29" s="76"/>
      <c r="AB29" s="76"/>
      <c r="AC29" s="77"/>
      <c r="AD29" s="83" t="s">
        <v>1183</v>
      </c>
      <c r="AE29" s="83">
        <v>1855</v>
      </c>
      <c r="AF29" s="83">
        <v>288</v>
      </c>
      <c r="AG29" s="83">
        <v>1306</v>
      </c>
      <c r="AH29" s="83">
        <v>3</v>
      </c>
      <c r="AI29" s="83">
        <v>-18000</v>
      </c>
      <c r="AJ29" s="83" t="s">
        <v>1325</v>
      </c>
      <c r="AK29" s="83" t="s">
        <v>1460</v>
      </c>
      <c r="AL29" s="83"/>
      <c r="AM29" s="83" t="s">
        <v>1638</v>
      </c>
      <c r="AN29" s="85">
        <v>40567.888888888891</v>
      </c>
      <c r="AO29" s="88" t="s">
        <v>1677</v>
      </c>
      <c r="AP29" s="83" t="b">
        <v>0</v>
      </c>
      <c r="AQ29" s="83" t="b">
        <v>0</v>
      </c>
      <c r="AR29" s="83" t="b">
        <v>1</v>
      </c>
      <c r="AS29" s="83" t="s">
        <v>1076</v>
      </c>
      <c r="AT29" s="83">
        <v>1</v>
      </c>
      <c r="AU29" s="88" t="s">
        <v>1799</v>
      </c>
      <c r="AV29" s="83" t="b">
        <v>0</v>
      </c>
      <c r="AW29" s="83" t="s">
        <v>1994</v>
      </c>
      <c r="AX29" s="88" t="s">
        <v>2021</v>
      </c>
      <c r="AY29" s="83" t="s">
        <v>66</v>
      </c>
      <c r="AZ29" s="2"/>
      <c r="BA29" s="3"/>
      <c r="BB29" s="3"/>
      <c r="BC29" s="3"/>
      <c r="BD29" s="3"/>
    </row>
    <row r="30" spans="1:56" x14ac:dyDescent="0.25">
      <c r="A30" s="69" t="s">
        <v>237</v>
      </c>
      <c r="B30" s="70"/>
      <c r="C30" s="70"/>
      <c r="D30" s="71"/>
      <c r="E30" s="73"/>
      <c r="F30" s="107" t="s">
        <v>1870</v>
      </c>
      <c r="G30" s="70"/>
      <c r="H30" s="74"/>
      <c r="I30" s="75"/>
      <c r="J30" s="75"/>
      <c r="K30" s="74" t="s">
        <v>2173</v>
      </c>
      <c r="L30" s="78"/>
      <c r="M30" s="79"/>
      <c r="N30" s="79"/>
      <c r="O30" s="80"/>
      <c r="P30" s="81"/>
      <c r="Q30" s="81"/>
      <c r="R30" s="91"/>
      <c r="S30" s="91"/>
      <c r="T30" s="91"/>
      <c r="U30" s="91"/>
      <c r="V30" s="52"/>
      <c r="W30" s="52"/>
      <c r="X30" s="52"/>
      <c r="Y30" s="52"/>
      <c r="Z30" s="51"/>
      <c r="AA30" s="76"/>
      <c r="AB30" s="76"/>
      <c r="AC30" s="77"/>
      <c r="AD30" s="83" t="s">
        <v>1184</v>
      </c>
      <c r="AE30" s="83">
        <v>486</v>
      </c>
      <c r="AF30" s="83">
        <v>798</v>
      </c>
      <c r="AG30" s="83">
        <v>9506</v>
      </c>
      <c r="AH30" s="83">
        <v>6188</v>
      </c>
      <c r="AI30" s="83">
        <v>0</v>
      </c>
      <c r="AJ30" s="83" t="s">
        <v>1326</v>
      </c>
      <c r="AK30" s="83" t="s">
        <v>1461</v>
      </c>
      <c r="AL30" s="83"/>
      <c r="AM30" s="83" t="s">
        <v>1472</v>
      </c>
      <c r="AN30" s="85">
        <v>40538.97693287037</v>
      </c>
      <c r="AO30" s="88" t="s">
        <v>1678</v>
      </c>
      <c r="AP30" s="83" t="b">
        <v>0</v>
      </c>
      <c r="AQ30" s="83" t="b">
        <v>0</v>
      </c>
      <c r="AR30" s="83" t="b">
        <v>1</v>
      </c>
      <c r="AS30" s="83" t="s">
        <v>1076</v>
      </c>
      <c r="AT30" s="83">
        <v>36</v>
      </c>
      <c r="AU30" s="88" t="s">
        <v>1800</v>
      </c>
      <c r="AV30" s="83" t="b">
        <v>0</v>
      </c>
      <c r="AW30" s="83" t="s">
        <v>1994</v>
      </c>
      <c r="AX30" s="88" t="s">
        <v>2022</v>
      </c>
      <c r="AY30" s="83" t="s">
        <v>66</v>
      </c>
      <c r="AZ30" s="2"/>
      <c r="BA30" s="3"/>
      <c r="BB30" s="3"/>
      <c r="BC30" s="3"/>
      <c r="BD30" s="3"/>
    </row>
    <row r="31" spans="1:56" x14ac:dyDescent="0.25">
      <c r="A31" s="69" t="s">
        <v>238</v>
      </c>
      <c r="B31" s="70"/>
      <c r="C31" s="70"/>
      <c r="D31" s="71"/>
      <c r="E31" s="73"/>
      <c r="F31" s="107" t="s">
        <v>1871</v>
      </c>
      <c r="G31" s="70"/>
      <c r="H31" s="74"/>
      <c r="I31" s="75"/>
      <c r="J31" s="75"/>
      <c r="K31" s="74" t="s">
        <v>2174</v>
      </c>
      <c r="L31" s="78"/>
      <c r="M31" s="79"/>
      <c r="N31" s="79"/>
      <c r="O31" s="80"/>
      <c r="P31" s="81"/>
      <c r="Q31" s="81"/>
      <c r="R31" s="91"/>
      <c r="S31" s="91"/>
      <c r="T31" s="91"/>
      <c r="U31" s="91"/>
      <c r="V31" s="52"/>
      <c r="W31" s="52"/>
      <c r="X31" s="52"/>
      <c r="Y31" s="52"/>
      <c r="Z31" s="51"/>
      <c r="AA31" s="76"/>
      <c r="AB31" s="76"/>
      <c r="AC31" s="77"/>
      <c r="AD31" s="83" t="s">
        <v>1185</v>
      </c>
      <c r="AE31" s="83">
        <v>134</v>
      </c>
      <c r="AF31" s="83">
        <v>78</v>
      </c>
      <c r="AG31" s="83">
        <v>1860</v>
      </c>
      <c r="AH31" s="83">
        <v>1435</v>
      </c>
      <c r="AI31" s="83"/>
      <c r="AJ31" s="83" t="s">
        <v>1327</v>
      </c>
      <c r="AK31" s="83"/>
      <c r="AL31" s="83"/>
      <c r="AM31" s="83"/>
      <c r="AN31" s="85">
        <v>42370.646898148145</v>
      </c>
      <c r="AO31" s="83"/>
      <c r="AP31" s="83" t="b">
        <v>1</v>
      </c>
      <c r="AQ31" s="83" t="b">
        <v>0</v>
      </c>
      <c r="AR31" s="83" t="b">
        <v>0</v>
      </c>
      <c r="AS31" s="83" t="s">
        <v>1789</v>
      </c>
      <c r="AT31" s="83">
        <v>6</v>
      </c>
      <c r="AU31" s="83"/>
      <c r="AV31" s="83" t="b">
        <v>0</v>
      </c>
      <c r="AW31" s="83" t="s">
        <v>1994</v>
      </c>
      <c r="AX31" s="88" t="s">
        <v>2023</v>
      </c>
      <c r="AY31" s="83" t="s">
        <v>66</v>
      </c>
      <c r="AZ31" s="2"/>
      <c r="BA31" s="3"/>
      <c r="BB31" s="3"/>
      <c r="BC31" s="3"/>
      <c r="BD31" s="3"/>
    </row>
    <row r="32" spans="1:56" x14ac:dyDescent="0.25">
      <c r="A32" s="69" t="s">
        <v>259</v>
      </c>
      <c r="B32" s="70"/>
      <c r="C32" s="70"/>
      <c r="D32" s="71"/>
      <c r="E32" s="73"/>
      <c r="F32" s="107" t="s">
        <v>1872</v>
      </c>
      <c r="G32" s="70"/>
      <c r="H32" s="74"/>
      <c r="I32" s="75"/>
      <c r="J32" s="75"/>
      <c r="K32" s="74" t="s">
        <v>2175</v>
      </c>
      <c r="L32" s="78"/>
      <c r="M32" s="79"/>
      <c r="N32" s="79"/>
      <c r="O32" s="80"/>
      <c r="P32" s="81"/>
      <c r="Q32" s="81"/>
      <c r="R32" s="91"/>
      <c r="S32" s="91"/>
      <c r="T32" s="91"/>
      <c r="U32" s="91"/>
      <c r="V32" s="52"/>
      <c r="W32" s="52"/>
      <c r="X32" s="52"/>
      <c r="Y32" s="52"/>
      <c r="Z32" s="51"/>
      <c r="AA32" s="76"/>
      <c r="AB32" s="76"/>
      <c r="AC32" s="77"/>
      <c r="AD32" s="83" t="s">
        <v>1186</v>
      </c>
      <c r="AE32" s="83">
        <v>80</v>
      </c>
      <c r="AF32" s="83">
        <v>4410</v>
      </c>
      <c r="AG32" s="83">
        <v>3389</v>
      </c>
      <c r="AH32" s="83">
        <v>1304</v>
      </c>
      <c r="AI32" s="83">
        <v>-21600</v>
      </c>
      <c r="AJ32" s="83" t="s">
        <v>1328</v>
      </c>
      <c r="AK32" s="83" t="s">
        <v>1462</v>
      </c>
      <c r="AL32" s="88" t="s">
        <v>1559</v>
      </c>
      <c r="AM32" s="83" t="s">
        <v>1639</v>
      </c>
      <c r="AN32" s="85">
        <v>41549.848935185182</v>
      </c>
      <c r="AO32" s="88" t="s">
        <v>1679</v>
      </c>
      <c r="AP32" s="83" t="b">
        <v>0</v>
      </c>
      <c r="AQ32" s="83" t="b">
        <v>0</v>
      </c>
      <c r="AR32" s="83" t="b">
        <v>0</v>
      </c>
      <c r="AS32" s="83" t="s">
        <v>1076</v>
      </c>
      <c r="AT32" s="83">
        <v>78</v>
      </c>
      <c r="AU32" s="88" t="s">
        <v>1793</v>
      </c>
      <c r="AV32" s="83" t="b">
        <v>0</v>
      </c>
      <c r="AW32" s="83" t="s">
        <v>1994</v>
      </c>
      <c r="AX32" s="88" t="s">
        <v>2024</v>
      </c>
      <c r="AY32" s="83" t="s">
        <v>66</v>
      </c>
      <c r="AZ32" s="2"/>
      <c r="BA32" s="3"/>
      <c r="BB32" s="3"/>
      <c r="BC32" s="3"/>
      <c r="BD32" s="3"/>
    </row>
    <row r="33" spans="1:56" x14ac:dyDescent="0.25">
      <c r="A33" s="69" t="s">
        <v>239</v>
      </c>
      <c r="B33" s="70"/>
      <c r="C33" s="70"/>
      <c r="D33" s="71"/>
      <c r="E33" s="73"/>
      <c r="F33" s="107" t="s">
        <v>1873</v>
      </c>
      <c r="G33" s="70"/>
      <c r="H33" s="74"/>
      <c r="I33" s="75"/>
      <c r="J33" s="75"/>
      <c r="K33" s="74" t="s">
        <v>2176</v>
      </c>
      <c r="L33" s="78"/>
      <c r="M33" s="79"/>
      <c r="N33" s="79"/>
      <c r="O33" s="80"/>
      <c r="P33" s="81"/>
      <c r="Q33" s="81"/>
      <c r="R33" s="91"/>
      <c r="S33" s="91"/>
      <c r="T33" s="91"/>
      <c r="U33" s="91"/>
      <c r="V33" s="52"/>
      <c r="W33" s="52"/>
      <c r="X33" s="52"/>
      <c r="Y33" s="52"/>
      <c r="Z33" s="51"/>
      <c r="AA33" s="76"/>
      <c r="AB33" s="76"/>
      <c r="AC33" s="77"/>
      <c r="AD33" s="83" t="s">
        <v>1187</v>
      </c>
      <c r="AE33" s="83">
        <v>33</v>
      </c>
      <c r="AF33" s="83">
        <v>108</v>
      </c>
      <c r="AG33" s="83">
        <v>2698</v>
      </c>
      <c r="AH33" s="83">
        <v>14</v>
      </c>
      <c r="AI33" s="83"/>
      <c r="AJ33" s="83" t="s">
        <v>1329</v>
      </c>
      <c r="AK33" s="83" t="s">
        <v>1463</v>
      </c>
      <c r="AL33" s="83"/>
      <c r="AM33" s="83"/>
      <c r="AN33" s="85">
        <v>39964.525347222225</v>
      </c>
      <c r="AO33" s="88" t="s">
        <v>1680</v>
      </c>
      <c r="AP33" s="83" t="b">
        <v>0</v>
      </c>
      <c r="AQ33" s="83" t="b">
        <v>0</v>
      </c>
      <c r="AR33" s="83" t="b">
        <v>0</v>
      </c>
      <c r="AS33" s="83" t="s">
        <v>1785</v>
      </c>
      <c r="AT33" s="83">
        <v>34</v>
      </c>
      <c r="AU33" s="88" t="s">
        <v>1797</v>
      </c>
      <c r="AV33" s="83" t="b">
        <v>0</v>
      </c>
      <c r="AW33" s="83" t="s">
        <v>1994</v>
      </c>
      <c r="AX33" s="88" t="s">
        <v>2025</v>
      </c>
      <c r="AY33" s="83" t="s">
        <v>66</v>
      </c>
      <c r="AZ33" s="2"/>
      <c r="BA33" s="3"/>
      <c r="BB33" s="3"/>
      <c r="BC33" s="3"/>
      <c r="BD33" s="3"/>
    </row>
    <row r="34" spans="1:56" x14ac:dyDescent="0.25">
      <c r="A34" s="69" t="s">
        <v>240</v>
      </c>
      <c r="B34" s="70"/>
      <c r="C34" s="70"/>
      <c r="D34" s="71"/>
      <c r="E34" s="73"/>
      <c r="F34" s="107" t="s">
        <v>1874</v>
      </c>
      <c r="G34" s="70"/>
      <c r="H34" s="74"/>
      <c r="I34" s="75"/>
      <c r="J34" s="75"/>
      <c r="K34" s="74" t="s">
        <v>2177</v>
      </c>
      <c r="L34" s="78"/>
      <c r="M34" s="79"/>
      <c r="N34" s="79"/>
      <c r="O34" s="80"/>
      <c r="P34" s="81"/>
      <c r="Q34" s="81"/>
      <c r="R34" s="91"/>
      <c r="S34" s="91"/>
      <c r="T34" s="91"/>
      <c r="U34" s="91"/>
      <c r="V34" s="52"/>
      <c r="W34" s="52"/>
      <c r="X34" s="52"/>
      <c r="Y34" s="52"/>
      <c r="Z34" s="51"/>
      <c r="AA34" s="76"/>
      <c r="AB34" s="76"/>
      <c r="AC34" s="77"/>
      <c r="AD34" s="83" t="s">
        <v>1188</v>
      </c>
      <c r="AE34" s="83">
        <v>563</v>
      </c>
      <c r="AF34" s="83">
        <v>314</v>
      </c>
      <c r="AG34" s="83">
        <v>1014</v>
      </c>
      <c r="AH34" s="83">
        <v>987</v>
      </c>
      <c r="AI34" s="83"/>
      <c r="AJ34" s="83" t="s">
        <v>1330</v>
      </c>
      <c r="AK34" s="83" t="s">
        <v>1464</v>
      </c>
      <c r="AL34" s="88" t="s">
        <v>1560</v>
      </c>
      <c r="AM34" s="83"/>
      <c r="AN34" s="85">
        <v>41567.741331018522</v>
      </c>
      <c r="AO34" s="88" t="s">
        <v>1681</v>
      </c>
      <c r="AP34" s="83" t="b">
        <v>0</v>
      </c>
      <c r="AQ34" s="83" t="b">
        <v>0</v>
      </c>
      <c r="AR34" s="83" t="b">
        <v>0</v>
      </c>
      <c r="AS34" s="83" t="s">
        <v>1076</v>
      </c>
      <c r="AT34" s="83">
        <v>4</v>
      </c>
      <c r="AU34" s="88" t="s">
        <v>1793</v>
      </c>
      <c r="AV34" s="83" t="b">
        <v>0</v>
      </c>
      <c r="AW34" s="83" t="s">
        <v>1994</v>
      </c>
      <c r="AX34" s="88" t="s">
        <v>2026</v>
      </c>
      <c r="AY34" s="83" t="s">
        <v>66</v>
      </c>
      <c r="AZ34" s="2"/>
      <c r="BA34" s="3"/>
      <c r="BB34" s="3"/>
      <c r="BC34" s="3"/>
      <c r="BD34" s="3"/>
    </row>
    <row r="35" spans="1:56" x14ac:dyDescent="0.25">
      <c r="A35" s="69" t="s">
        <v>241</v>
      </c>
      <c r="B35" s="70"/>
      <c r="C35" s="70"/>
      <c r="D35" s="71"/>
      <c r="E35" s="73"/>
      <c r="F35" s="107" t="s">
        <v>1875</v>
      </c>
      <c r="G35" s="70"/>
      <c r="H35" s="74"/>
      <c r="I35" s="75"/>
      <c r="J35" s="75"/>
      <c r="K35" s="74" t="s">
        <v>2178</v>
      </c>
      <c r="L35" s="78"/>
      <c r="M35" s="79"/>
      <c r="N35" s="79"/>
      <c r="O35" s="80"/>
      <c r="P35" s="81"/>
      <c r="Q35" s="81"/>
      <c r="R35" s="91"/>
      <c r="S35" s="91"/>
      <c r="T35" s="91"/>
      <c r="U35" s="91"/>
      <c r="V35" s="52"/>
      <c r="W35" s="52"/>
      <c r="X35" s="52"/>
      <c r="Y35" s="52"/>
      <c r="Z35" s="51"/>
      <c r="AA35" s="76"/>
      <c r="AB35" s="76"/>
      <c r="AC35" s="77"/>
      <c r="AD35" s="83" t="s">
        <v>1189</v>
      </c>
      <c r="AE35" s="83">
        <v>419</v>
      </c>
      <c r="AF35" s="83">
        <v>140</v>
      </c>
      <c r="AG35" s="83">
        <v>3071</v>
      </c>
      <c r="AH35" s="83">
        <v>556</v>
      </c>
      <c r="AI35" s="83">
        <v>-28800</v>
      </c>
      <c r="AJ35" s="83" t="s">
        <v>1331</v>
      </c>
      <c r="AK35" s="83" t="s">
        <v>1465</v>
      </c>
      <c r="AL35" s="83"/>
      <c r="AM35" s="83" t="s">
        <v>1634</v>
      </c>
      <c r="AN35" s="85">
        <v>40897.228831018518</v>
      </c>
      <c r="AO35" s="83"/>
      <c r="AP35" s="83" t="b">
        <v>1</v>
      </c>
      <c r="AQ35" s="83" t="b">
        <v>0</v>
      </c>
      <c r="AR35" s="83" t="b">
        <v>1</v>
      </c>
      <c r="AS35" s="83" t="s">
        <v>1076</v>
      </c>
      <c r="AT35" s="83">
        <v>11</v>
      </c>
      <c r="AU35" s="88" t="s">
        <v>1793</v>
      </c>
      <c r="AV35" s="83" t="b">
        <v>0</v>
      </c>
      <c r="AW35" s="83" t="s">
        <v>1994</v>
      </c>
      <c r="AX35" s="88" t="s">
        <v>2027</v>
      </c>
      <c r="AY35" s="83" t="s">
        <v>66</v>
      </c>
      <c r="AZ35" s="2"/>
      <c r="BA35" s="3"/>
      <c r="BB35" s="3"/>
      <c r="BC35" s="3"/>
      <c r="BD35" s="3"/>
    </row>
    <row r="36" spans="1:56" x14ac:dyDescent="0.25">
      <c r="A36" s="69" t="s">
        <v>242</v>
      </c>
      <c r="B36" s="70"/>
      <c r="C36" s="70"/>
      <c r="D36" s="71"/>
      <c r="E36" s="73"/>
      <c r="F36" s="107" t="s">
        <v>1876</v>
      </c>
      <c r="G36" s="70"/>
      <c r="H36" s="74"/>
      <c r="I36" s="75"/>
      <c r="J36" s="75"/>
      <c r="K36" s="74" t="s">
        <v>2179</v>
      </c>
      <c r="L36" s="78"/>
      <c r="M36" s="79"/>
      <c r="N36" s="79"/>
      <c r="O36" s="80"/>
      <c r="P36" s="81"/>
      <c r="Q36" s="81"/>
      <c r="R36" s="91"/>
      <c r="S36" s="91"/>
      <c r="T36" s="91"/>
      <c r="U36" s="91"/>
      <c r="V36" s="52"/>
      <c r="W36" s="52"/>
      <c r="X36" s="52"/>
      <c r="Y36" s="52"/>
      <c r="Z36" s="51"/>
      <c r="AA36" s="76"/>
      <c r="AB36" s="76"/>
      <c r="AC36" s="77"/>
      <c r="AD36" s="83" t="s">
        <v>1190</v>
      </c>
      <c r="AE36" s="83">
        <v>1776</v>
      </c>
      <c r="AF36" s="83">
        <v>877</v>
      </c>
      <c r="AG36" s="83">
        <v>177</v>
      </c>
      <c r="AH36" s="83">
        <v>36</v>
      </c>
      <c r="AI36" s="83">
        <v>-28800</v>
      </c>
      <c r="AJ36" s="83" t="s">
        <v>1332</v>
      </c>
      <c r="AK36" s="83" t="s">
        <v>1466</v>
      </c>
      <c r="AL36" s="88" t="s">
        <v>1561</v>
      </c>
      <c r="AM36" s="83" t="s">
        <v>1634</v>
      </c>
      <c r="AN36" s="85">
        <v>42410.469594907408</v>
      </c>
      <c r="AO36" s="88" t="s">
        <v>1682</v>
      </c>
      <c r="AP36" s="83" t="b">
        <v>0</v>
      </c>
      <c r="AQ36" s="83" t="b">
        <v>0</v>
      </c>
      <c r="AR36" s="83" t="b">
        <v>0</v>
      </c>
      <c r="AS36" s="83" t="s">
        <v>1076</v>
      </c>
      <c r="AT36" s="83">
        <v>11</v>
      </c>
      <c r="AU36" s="88" t="s">
        <v>1801</v>
      </c>
      <c r="AV36" s="83" t="b">
        <v>0</v>
      </c>
      <c r="AW36" s="83" t="s">
        <v>1994</v>
      </c>
      <c r="AX36" s="88" t="s">
        <v>2028</v>
      </c>
      <c r="AY36" s="83" t="s">
        <v>66</v>
      </c>
      <c r="AZ36" s="2"/>
      <c r="BA36" s="3"/>
      <c r="BB36" s="3"/>
      <c r="BC36" s="3"/>
      <c r="BD36" s="3"/>
    </row>
    <row r="37" spans="1:56" x14ac:dyDescent="0.25">
      <c r="A37" s="69" t="s">
        <v>243</v>
      </c>
      <c r="B37" s="70"/>
      <c r="C37" s="70"/>
      <c r="D37" s="71"/>
      <c r="E37" s="73"/>
      <c r="F37" s="107" t="s">
        <v>1877</v>
      </c>
      <c r="G37" s="70"/>
      <c r="H37" s="74"/>
      <c r="I37" s="75"/>
      <c r="J37" s="75"/>
      <c r="K37" s="74" t="s">
        <v>2180</v>
      </c>
      <c r="L37" s="78"/>
      <c r="M37" s="79"/>
      <c r="N37" s="79"/>
      <c r="O37" s="80"/>
      <c r="P37" s="81"/>
      <c r="Q37" s="81"/>
      <c r="R37" s="91"/>
      <c r="S37" s="91"/>
      <c r="T37" s="91"/>
      <c r="U37" s="91"/>
      <c r="V37" s="52"/>
      <c r="W37" s="52"/>
      <c r="X37" s="52"/>
      <c r="Y37" s="52"/>
      <c r="Z37" s="51"/>
      <c r="AA37" s="76"/>
      <c r="AB37" s="76"/>
      <c r="AC37" s="77"/>
      <c r="AD37" s="83" t="s">
        <v>1191</v>
      </c>
      <c r="AE37" s="83">
        <v>358</v>
      </c>
      <c r="AF37" s="83">
        <v>406</v>
      </c>
      <c r="AG37" s="83">
        <v>26677</v>
      </c>
      <c r="AH37" s="83">
        <v>135</v>
      </c>
      <c r="AI37" s="83">
        <v>-21600</v>
      </c>
      <c r="AJ37" s="83" t="s">
        <v>1333</v>
      </c>
      <c r="AK37" s="83" t="s">
        <v>1467</v>
      </c>
      <c r="AL37" s="88" t="s">
        <v>1562</v>
      </c>
      <c r="AM37" s="83" t="s">
        <v>1639</v>
      </c>
      <c r="AN37" s="85">
        <v>39900.97351851852</v>
      </c>
      <c r="AO37" s="83"/>
      <c r="AP37" s="83" t="b">
        <v>0</v>
      </c>
      <c r="AQ37" s="83" t="b">
        <v>0</v>
      </c>
      <c r="AR37" s="83" t="b">
        <v>0</v>
      </c>
      <c r="AS37" s="83" t="s">
        <v>1076</v>
      </c>
      <c r="AT37" s="83">
        <v>55</v>
      </c>
      <c r="AU37" s="88" t="s">
        <v>1797</v>
      </c>
      <c r="AV37" s="83" t="b">
        <v>0</v>
      </c>
      <c r="AW37" s="83" t="s">
        <v>1994</v>
      </c>
      <c r="AX37" s="88" t="s">
        <v>2029</v>
      </c>
      <c r="AY37" s="83" t="s">
        <v>66</v>
      </c>
      <c r="AZ37" s="2"/>
      <c r="BA37" s="3"/>
      <c r="BB37" s="3"/>
      <c r="BC37" s="3"/>
      <c r="BD37" s="3"/>
    </row>
    <row r="38" spans="1:56" x14ac:dyDescent="0.25">
      <c r="A38" s="69" t="s">
        <v>244</v>
      </c>
      <c r="B38" s="70"/>
      <c r="C38" s="70"/>
      <c r="D38" s="71"/>
      <c r="E38" s="73"/>
      <c r="F38" s="107" t="s">
        <v>1878</v>
      </c>
      <c r="G38" s="70"/>
      <c r="H38" s="74"/>
      <c r="I38" s="75"/>
      <c r="J38" s="75"/>
      <c r="K38" s="74" t="s">
        <v>2181</v>
      </c>
      <c r="L38" s="78"/>
      <c r="M38" s="79"/>
      <c r="N38" s="79"/>
      <c r="O38" s="80"/>
      <c r="P38" s="81"/>
      <c r="Q38" s="81"/>
      <c r="R38" s="91"/>
      <c r="S38" s="91"/>
      <c r="T38" s="91"/>
      <c r="U38" s="91"/>
      <c r="V38" s="52"/>
      <c r="W38" s="52"/>
      <c r="X38" s="52"/>
      <c r="Y38" s="52"/>
      <c r="Z38" s="51"/>
      <c r="AA38" s="76"/>
      <c r="AB38" s="76"/>
      <c r="AC38" s="77"/>
      <c r="AD38" s="83" t="s">
        <v>1192</v>
      </c>
      <c r="AE38" s="83">
        <v>78</v>
      </c>
      <c r="AF38" s="83">
        <v>158</v>
      </c>
      <c r="AG38" s="83">
        <v>8014</v>
      </c>
      <c r="AH38" s="83">
        <v>11</v>
      </c>
      <c r="AI38" s="83">
        <v>-18000</v>
      </c>
      <c r="AJ38" s="83" t="s">
        <v>1334</v>
      </c>
      <c r="AK38" s="83"/>
      <c r="AL38" s="88" t="s">
        <v>1563</v>
      </c>
      <c r="AM38" s="83" t="s">
        <v>1638</v>
      </c>
      <c r="AN38" s="85">
        <v>41570.766655092593</v>
      </c>
      <c r="AO38" s="88" t="s">
        <v>1683</v>
      </c>
      <c r="AP38" s="83" t="b">
        <v>0</v>
      </c>
      <c r="AQ38" s="83" t="b">
        <v>0</v>
      </c>
      <c r="AR38" s="83" t="b">
        <v>0</v>
      </c>
      <c r="AS38" s="83" t="s">
        <v>1076</v>
      </c>
      <c r="AT38" s="83">
        <v>8</v>
      </c>
      <c r="AU38" s="88" t="s">
        <v>1802</v>
      </c>
      <c r="AV38" s="83" t="b">
        <v>0</v>
      </c>
      <c r="AW38" s="83" t="s">
        <v>1994</v>
      </c>
      <c r="AX38" s="88" t="s">
        <v>2030</v>
      </c>
      <c r="AY38" s="83" t="s">
        <v>66</v>
      </c>
      <c r="AZ38" s="2"/>
      <c r="BA38" s="3"/>
      <c r="BB38" s="3"/>
      <c r="BC38" s="3"/>
      <c r="BD38" s="3"/>
    </row>
    <row r="39" spans="1:56" x14ac:dyDescent="0.25">
      <c r="A39" s="69" t="s">
        <v>245</v>
      </c>
      <c r="B39" s="70"/>
      <c r="C39" s="70"/>
      <c r="D39" s="71"/>
      <c r="E39" s="73"/>
      <c r="F39" s="107" t="s">
        <v>1879</v>
      </c>
      <c r="G39" s="70"/>
      <c r="H39" s="74"/>
      <c r="I39" s="75"/>
      <c r="J39" s="75"/>
      <c r="K39" s="74" t="s">
        <v>2182</v>
      </c>
      <c r="L39" s="78"/>
      <c r="M39" s="79"/>
      <c r="N39" s="79"/>
      <c r="O39" s="80"/>
      <c r="P39" s="81"/>
      <c r="Q39" s="81"/>
      <c r="R39" s="91"/>
      <c r="S39" s="91"/>
      <c r="T39" s="91"/>
      <c r="U39" s="91"/>
      <c r="V39" s="52"/>
      <c r="W39" s="52"/>
      <c r="X39" s="52"/>
      <c r="Y39" s="52"/>
      <c r="Z39" s="51"/>
      <c r="AA39" s="76"/>
      <c r="AB39" s="76"/>
      <c r="AC39" s="77"/>
      <c r="AD39" s="83" t="s">
        <v>1193</v>
      </c>
      <c r="AE39" s="83">
        <v>2805</v>
      </c>
      <c r="AF39" s="83">
        <v>1796</v>
      </c>
      <c r="AG39" s="83">
        <v>38886</v>
      </c>
      <c r="AH39" s="83">
        <v>226800</v>
      </c>
      <c r="AI39" s="83">
        <v>-21600</v>
      </c>
      <c r="AJ39" s="83" t="s">
        <v>1335</v>
      </c>
      <c r="AK39" s="83"/>
      <c r="AL39" s="88" t="s">
        <v>1564</v>
      </c>
      <c r="AM39" s="83" t="s">
        <v>1639</v>
      </c>
      <c r="AN39" s="85">
        <v>41651.214791666665</v>
      </c>
      <c r="AO39" s="88" t="s">
        <v>1684</v>
      </c>
      <c r="AP39" s="83" t="b">
        <v>0</v>
      </c>
      <c r="AQ39" s="83" t="b">
        <v>0</v>
      </c>
      <c r="AR39" s="83" t="b">
        <v>0</v>
      </c>
      <c r="AS39" s="83" t="s">
        <v>1076</v>
      </c>
      <c r="AT39" s="83">
        <v>75</v>
      </c>
      <c r="AU39" s="88" t="s">
        <v>1803</v>
      </c>
      <c r="AV39" s="83" t="b">
        <v>0</v>
      </c>
      <c r="AW39" s="83" t="s">
        <v>1994</v>
      </c>
      <c r="AX39" s="88" t="s">
        <v>2031</v>
      </c>
      <c r="AY39" s="83" t="s">
        <v>66</v>
      </c>
      <c r="AZ39" s="2"/>
      <c r="BA39" s="3"/>
      <c r="BB39" s="3"/>
      <c r="BC39" s="3"/>
      <c r="BD39" s="3"/>
    </row>
    <row r="40" spans="1:56" x14ac:dyDescent="0.25">
      <c r="A40" s="69" t="s">
        <v>348</v>
      </c>
      <c r="B40" s="70"/>
      <c r="C40" s="70"/>
      <c r="D40" s="71"/>
      <c r="E40" s="73"/>
      <c r="F40" s="107" t="s">
        <v>1880</v>
      </c>
      <c r="G40" s="70"/>
      <c r="H40" s="74"/>
      <c r="I40" s="75"/>
      <c r="J40" s="75"/>
      <c r="K40" s="74" t="s">
        <v>2183</v>
      </c>
      <c r="L40" s="78"/>
      <c r="M40" s="79"/>
      <c r="N40" s="79"/>
      <c r="O40" s="80"/>
      <c r="P40" s="81"/>
      <c r="Q40" s="81"/>
      <c r="R40" s="91"/>
      <c r="S40" s="91"/>
      <c r="T40" s="91"/>
      <c r="U40" s="91"/>
      <c r="V40" s="52"/>
      <c r="W40" s="52"/>
      <c r="X40" s="52"/>
      <c r="Y40" s="52"/>
      <c r="Z40" s="51"/>
      <c r="AA40" s="76"/>
      <c r="AB40" s="76"/>
      <c r="AC40" s="77"/>
      <c r="AD40" s="83" t="s">
        <v>1194</v>
      </c>
      <c r="AE40" s="83">
        <v>38</v>
      </c>
      <c r="AF40" s="83">
        <v>59274</v>
      </c>
      <c r="AG40" s="83">
        <v>3215</v>
      </c>
      <c r="AH40" s="83">
        <v>1229</v>
      </c>
      <c r="AI40" s="83">
        <v>-28800</v>
      </c>
      <c r="AJ40" s="83" t="s">
        <v>1336</v>
      </c>
      <c r="AK40" s="83"/>
      <c r="AL40" s="88" t="s">
        <v>1565</v>
      </c>
      <c r="AM40" s="83" t="s">
        <v>1634</v>
      </c>
      <c r="AN40" s="85">
        <v>40780.867037037038</v>
      </c>
      <c r="AO40" s="88" t="s">
        <v>1685</v>
      </c>
      <c r="AP40" s="83" t="b">
        <v>0</v>
      </c>
      <c r="AQ40" s="83" t="b">
        <v>0</v>
      </c>
      <c r="AR40" s="83" t="b">
        <v>0</v>
      </c>
      <c r="AS40" s="83" t="s">
        <v>1076</v>
      </c>
      <c r="AT40" s="83">
        <v>270</v>
      </c>
      <c r="AU40" s="88" t="s">
        <v>1804</v>
      </c>
      <c r="AV40" s="83" t="b">
        <v>1</v>
      </c>
      <c r="AW40" s="83" t="s">
        <v>1994</v>
      </c>
      <c r="AX40" s="88" t="s">
        <v>2032</v>
      </c>
      <c r="AY40" s="83" t="s">
        <v>66</v>
      </c>
      <c r="AZ40" s="2"/>
      <c r="BA40" s="3"/>
      <c r="BB40" s="3"/>
      <c r="BC40" s="3"/>
      <c r="BD40" s="3"/>
    </row>
    <row r="41" spans="1:56" x14ac:dyDescent="0.25">
      <c r="A41" s="69" t="s">
        <v>246</v>
      </c>
      <c r="B41" s="70"/>
      <c r="C41" s="70"/>
      <c r="D41" s="71"/>
      <c r="E41" s="73"/>
      <c r="F41" s="107" t="s">
        <v>1881</v>
      </c>
      <c r="G41" s="70"/>
      <c r="H41" s="74"/>
      <c r="I41" s="75"/>
      <c r="J41" s="75"/>
      <c r="K41" s="74" t="s">
        <v>2184</v>
      </c>
      <c r="L41" s="78"/>
      <c r="M41" s="79"/>
      <c r="N41" s="79"/>
      <c r="O41" s="80"/>
      <c r="P41" s="81"/>
      <c r="Q41" s="81"/>
      <c r="R41" s="91"/>
      <c r="S41" s="91"/>
      <c r="T41" s="91"/>
      <c r="U41" s="91"/>
      <c r="V41" s="52"/>
      <c r="W41" s="52"/>
      <c r="X41" s="52"/>
      <c r="Y41" s="52"/>
      <c r="Z41" s="51"/>
      <c r="AA41" s="76"/>
      <c r="AB41" s="76"/>
      <c r="AC41" s="77"/>
      <c r="AD41" s="83" t="s">
        <v>1195</v>
      </c>
      <c r="AE41" s="83">
        <v>655</v>
      </c>
      <c r="AF41" s="83">
        <v>313</v>
      </c>
      <c r="AG41" s="83">
        <v>15863</v>
      </c>
      <c r="AH41" s="83">
        <v>650</v>
      </c>
      <c r="AI41" s="83">
        <v>-14400</v>
      </c>
      <c r="AJ41" s="83" t="s">
        <v>1337</v>
      </c>
      <c r="AK41" s="83"/>
      <c r="AL41" s="88" t="s">
        <v>1566</v>
      </c>
      <c r="AM41" s="83" t="s">
        <v>1640</v>
      </c>
      <c r="AN41" s="85">
        <v>39960.109502314815</v>
      </c>
      <c r="AO41" s="83"/>
      <c r="AP41" s="83" t="b">
        <v>0</v>
      </c>
      <c r="AQ41" s="83" t="b">
        <v>0</v>
      </c>
      <c r="AR41" s="83" t="b">
        <v>1</v>
      </c>
      <c r="AS41" s="83" t="s">
        <v>1076</v>
      </c>
      <c r="AT41" s="83">
        <v>58</v>
      </c>
      <c r="AU41" s="88" t="s">
        <v>1805</v>
      </c>
      <c r="AV41" s="83" t="b">
        <v>0</v>
      </c>
      <c r="AW41" s="83" t="s">
        <v>1994</v>
      </c>
      <c r="AX41" s="88" t="s">
        <v>2033</v>
      </c>
      <c r="AY41" s="83" t="s">
        <v>66</v>
      </c>
      <c r="AZ41" s="2"/>
      <c r="BA41" s="3"/>
      <c r="BB41" s="3"/>
      <c r="BC41" s="3"/>
      <c r="BD41" s="3"/>
    </row>
    <row r="42" spans="1:56" x14ac:dyDescent="0.25">
      <c r="A42" s="69" t="s">
        <v>247</v>
      </c>
      <c r="B42" s="70"/>
      <c r="C42" s="70"/>
      <c r="D42" s="71"/>
      <c r="E42" s="73"/>
      <c r="F42" s="107" t="s">
        <v>1882</v>
      </c>
      <c r="G42" s="70"/>
      <c r="H42" s="74"/>
      <c r="I42" s="75"/>
      <c r="J42" s="75"/>
      <c r="K42" s="74" t="s">
        <v>2185</v>
      </c>
      <c r="L42" s="78"/>
      <c r="M42" s="79"/>
      <c r="N42" s="79"/>
      <c r="O42" s="80"/>
      <c r="P42" s="81"/>
      <c r="Q42" s="81"/>
      <c r="R42" s="91"/>
      <c r="S42" s="91"/>
      <c r="T42" s="91"/>
      <c r="U42" s="91"/>
      <c r="V42" s="52"/>
      <c r="W42" s="52"/>
      <c r="X42" s="52"/>
      <c r="Y42" s="52"/>
      <c r="Z42" s="51"/>
      <c r="AA42" s="76"/>
      <c r="AB42" s="76"/>
      <c r="AC42" s="77"/>
      <c r="AD42" s="83" t="s">
        <v>1196</v>
      </c>
      <c r="AE42" s="83">
        <v>84</v>
      </c>
      <c r="AF42" s="83">
        <v>9</v>
      </c>
      <c r="AG42" s="83">
        <v>808</v>
      </c>
      <c r="AH42" s="83">
        <v>860</v>
      </c>
      <c r="AI42" s="83"/>
      <c r="AJ42" s="83"/>
      <c r="AK42" s="83"/>
      <c r="AL42" s="83"/>
      <c r="AM42" s="83"/>
      <c r="AN42" s="85">
        <v>39926.899722222224</v>
      </c>
      <c r="AO42" s="83"/>
      <c r="AP42" s="83" t="b">
        <v>1</v>
      </c>
      <c r="AQ42" s="83" t="b">
        <v>0</v>
      </c>
      <c r="AR42" s="83" t="b">
        <v>1</v>
      </c>
      <c r="AS42" s="83" t="s">
        <v>1076</v>
      </c>
      <c r="AT42" s="83">
        <v>1</v>
      </c>
      <c r="AU42" s="88" t="s">
        <v>1793</v>
      </c>
      <c r="AV42" s="83" t="b">
        <v>0</v>
      </c>
      <c r="AW42" s="83" t="s">
        <v>1994</v>
      </c>
      <c r="AX42" s="88" t="s">
        <v>2034</v>
      </c>
      <c r="AY42" s="83" t="s">
        <v>66</v>
      </c>
      <c r="AZ42" s="2"/>
      <c r="BA42" s="3"/>
      <c r="BB42" s="3"/>
      <c r="BC42" s="3"/>
      <c r="BD42" s="3"/>
    </row>
    <row r="43" spans="1:56" x14ac:dyDescent="0.25">
      <c r="A43" s="69" t="s">
        <v>248</v>
      </c>
      <c r="B43" s="70"/>
      <c r="C43" s="70"/>
      <c r="D43" s="71"/>
      <c r="E43" s="73"/>
      <c r="F43" s="107" t="s">
        <v>1883</v>
      </c>
      <c r="G43" s="70"/>
      <c r="H43" s="74"/>
      <c r="I43" s="75"/>
      <c r="J43" s="75"/>
      <c r="K43" s="74" t="s">
        <v>2186</v>
      </c>
      <c r="L43" s="78"/>
      <c r="M43" s="79"/>
      <c r="N43" s="79"/>
      <c r="O43" s="80"/>
      <c r="P43" s="81"/>
      <c r="Q43" s="81"/>
      <c r="R43" s="91"/>
      <c r="S43" s="91"/>
      <c r="T43" s="91"/>
      <c r="U43" s="91"/>
      <c r="V43" s="52"/>
      <c r="W43" s="52"/>
      <c r="X43" s="52"/>
      <c r="Y43" s="52"/>
      <c r="Z43" s="51"/>
      <c r="AA43" s="76"/>
      <c r="AB43" s="76"/>
      <c r="AC43" s="77"/>
      <c r="AD43" s="83" t="s">
        <v>1197</v>
      </c>
      <c r="AE43" s="83">
        <v>71</v>
      </c>
      <c r="AF43" s="83">
        <v>62</v>
      </c>
      <c r="AG43" s="83">
        <v>1554</v>
      </c>
      <c r="AH43" s="83">
        <v>657</v>
      </c>
      <c r="AI43" s="83"/>
      <c r="AJ43" s="83" t="s">
        <v>1338</v>
      </c>
      <c r="AK43" s="83"/>
      <c r="AL43" s="83"/>
      <c r="AM43" s="83"/>
      <c r="AN43" s="85">
        <v>42175.053379629629</v>
      </c>
      <c r="AO43" s="88" t="s">
        <v>1686</v>
      </c>
      <c r="AP43" s="83" t="b">
        <v>1</v>
      </c>
      <c r="AQ43" s="83" t="b">
        <v>0</v>
      </c>
      <c r="AR43" s="83" t="b">
        <v>0</v>
      </c>
      <c r="AS43" s="83" t="s">
        <v>1076</v>
      </c>
      <c r="AT43" s="83">
        <v>0</v>
      </c>
      <c r="AU43" s="88" t="s">
        <v>1793</v>
      </c>
      <c r="AV43" s="83" t="b">
        <v>0</v>
      </c>
      <c r="AW43" s="83" t="s">
        <v>1994</v>
      </c>
      <c r="AX43" s="88" t="s">
        <v>2035</v>
      </c>
      <c r="AY43" s="83" t="s">
        <v>66</v>
      </c>
      <c r="AZ43" s="2"/>
      <c r="BA43" s="3"/>
      <c r="BB43" s="3"/>
      <c r="BC43" s="3"/>
      <c r="BD43" s="3"/>
    </row>
    <row r="44" spans="1:56" x14ac:dyDescent="0.25">
      <c r="A44" s="69" t="s">
        <v>249</v>
      </c>
      <c r="B44" s="70"/>
      <c r="C44" s="70"/>
      <c r="D44" s="71"/>
      <c r="E44" s="73"/>
      <c r="F44" s="107" t="s">
        <v>1884</v>
      </c>
      <c r="G44" s="70"/>
      <c r="H44" s="74"/>
      <c r="I44" s="75"/>
      <c r="J44" s="75"/>
      <c r="K44" s="74" t="s">
        <v>2187</v>
      </c>
      <c r="L44" s="78"/>
      <c r="M44" s="79"/>
      <c r="N44" s="79"/>
      <c r="O44" s="80"/>
      <c r="P44" s="81"/>
      <c r="Q44" s="81"/>
      <c r="R44" s="91"/>
      <c r="S44" s="91"/>
      <c r="T44" s="91"/>
      <c r="U44" s="91"/>
      <c r="V44" s="52"/>
      <c r="W44" s="52"/>
      <c r="X44" s="52"/>
      <c r="Y44" s="52"/>
      <c r="Z44" s="51"/>
      <c r="AA44" s="76"/>
      <c r="AB44" s="76"/>
      <c r="AC44" s="77"/>
      <c r="AD44" s="83" t="s">
        <v>1198</v>
      </c>
      <c r="AE44" s="83">
        <v>284</v>
      </c>
      <c r="AF44" s="83">
        <v>175</v>
      </c>
      <c r="AG44" s="83">
        <v>25326</v>
      </c>
      <c r="AH44" s="83">
        <v>16617</v>
      </c>
      <c r="AI44" s="83">
        <v>-28800</v>
      </c>
      <c r="AJ44" s="83" t="s">
        <v>1339</v>
      </c>
      <c r="AK44" s="83" t="s">
        <v>1468</v>
      </c>
      <c r="AL44" s="83"/>
      <c r="AM44" s="83" t="s">
        <v>1641</v>
      </c>
      <c r="AN44" s="85">
        <v>40122.971365740741</v>
      </c>
      <c r="AO44" s="83"/>
      <c r="AP44" s="83" t="b">
        <v>1</v>
      </c>
      <c r="AQ44" s="83" t="b">
        <v>0</v>
      </c>
      <c r="AR44" s="83" t="b">
        <v>1</v>
      </c>
      <c r="AS44" s="83" t="s">
        <v>1076</v>
      </c>
      <c r="AT44" s="83">
        <v>56</v>
      </c>
      <c r="AU44" s="88" t="s">
        <v>1793</v>
      </c>
      <c r="AV44" s="83" t="b">
        <v>0</v>
      </c>
      <c r="AW44" s="83" t="s">
        <v>1994</v>
      </c>
      <c r="AX44" s="88" t="s">
        <v>2036</v>
      </c>
      <c r="AY44" s="83" t="s">
        <v>66</v>
      </c>
      <c r="AZ44" s="2"/>
      <c r="BA44" s="3"/>
      <c r="BB44" s="3"/>
      <c r="BC44" s="3"/>
      <c r="BD44" s="3"/>
    </row>
    <row r="45" spans="1:56" x14ac:dyDescent="0.25">
      <c r="A45" s="69" t="s">
        <v>250</v>
      </c>
      <c r="B45" s="70"/>
      <c r="C45" s="70"/>
      <c r="D45" s="71"/>
      <c r="E45" s="73"/>
      <c r="F45" s="107" t="s">
        <v>1885</v>
      </c>
      <c r="G45" s="70"/>
      <c r="H45" s="74"/>
      <c r="I45" s="75"/>
      <c r="J45" s="75"/>
      <c r="K45" s="74" t="s">
        <v>2188</v>
      </c>
      <c r="L45" s="78"/>
      <c r="M45" s="79"/>
      <c r="N45" s="79"/>
      <c r="O45" s="80"/>
      <c r="P45" s="81"/>
      <c r="Q45" s="81"/>
      <c r="R45" s="91"/>
      <c r="S45" s="91"/>
      <c r="T45" s="91"/>
      <c r="U45" s="91"/>
      <c r="V45" s="52"/>
      <c r="W45" s="52"/>
      <c r="X45" s="52"/>
      <c r="Y45" s="52"/>
      <c r="Z45" s="51"/>
      <c r="AA45" s="76"/>
      <c r="AB45" s="76"/>
      <c r="AC45" s="77"/>
      <c r="AD45" s="83" t="s">
        <v>1199</v>
      </c>
      <c r="AE45" s="83">
        <v>1002</v>
      </c>
      <c r="AF45" s="83">
        <v>277</v>
      </c>
      <c r="AG45" s="83">
        <v>770</v>
      </c>
      <c r="AH45" s="83">
        <v>65</v>
      </c>
      <c r="AI45" s="83">
        <v>28800</v>
      </c>
      <c r="AJ45" s="83" t="s">
        <v>1340</v>
      </c>
      <c r="AK45" s="83" t="s">
        <v>1469</v>
      </c>
      <c r="AL45" s="88" t="s">
        <v>1567</v>
      </c>
      <c r="AM45" s="83" t="s">
        <v>1642</v>
      </c>
      <c r="AN45" s="85">
        <v>42121.5078125</v>
      </c>
      <c r="AO45" s="83"/>
      <c r="AP45" s="83" t="b">
        <v>0</v>
      </c>
      <c r="AQ45" s="83" t="b">
        <v>0</v>
      </c>
      <c r="AR45" s="83" t="b">
        <v>1</v>
      </c>
      <c r="AS45" s="83" t="s">
        <v>1076</v>
      </c>
      <c r="AT45" s="83">
        <v>5</v>
      </c>
      <c r="AU45" s="88" t="s">
        <v>1806</v>
      </c>
      <c r="AV45" s="83" t="b">
        <v>0</v>
      </c>
      <c r="AW45" s="83" t="s">
        <v>1994</v>
      </c>
      <c r="AX45" s="88" t="s">
        <v>2037</v>
      </c>
      <c r="AY45" s="83" t="s">
        <v>66</v>
      </c>
      <c r="AZ45" s="2"/>
      <c r="BA45" s="3"/>
      <c r="BB45" s="3"/>
      <c r="BC45" s="3"/>
      <c r="BD45" s="3"/>
    </row>
    <row r="46" spans="1:56" x14ac:dyDescent="0.25">
      <c r="A46" s="69" t="s">
        <v>251</v>
      </c>
      <c r="B46" s="70"/>
      <c r="C46" s="70"/>
      <c r="D46" s="71"/>
      <c r="E46" s="73"/>
      <c r="F46" s="107" t="s">
        <v>1886</v>
      </c>
      <c r="G46" s="70"/>
      <c r="H46" s="74"/>
      <c r="I46" s="75"/>
      <c r="J46" s="75"/>
      <c r="K46" s="74" t="s">
        <v>2189</v>
      </c>
      <c r="L46" s="78"/>
      <c r="M46" s="79"/>
      <c r="N46" s="79"/>
      <c r="O46" s="80"/>
      <c r="P46" s="81"/>
      <c r="Q46" s="81"/>
      <c r="R46" s="91"/>
      <c r="S46" s="91"/>
      <c r="T46" s="91"/>
      <c r="U46" s="91"/>
      <c r="V46" s="52"/>
      <c r="W46" s="52"/>
      <c r="X46" s="52"/>
      <c r="Y46" s="52"/>
      <c r="Z46" s="51"/>
      <c r="AA46" s="76"/>
      <c r="AB46" s="76"/>
      <c r="AC46" s="77"/>
      <c r="AD46" s="83" t="s">
        <v>1200</v>
      </c>
      <c r="AE46" s="83">
        <v>366</v>
      </c>
      <c r="AF46" s="83">
        <v>149</v>
      </c>
      <c r="AG46" s="83">
        <v>10557</v>
      </c>
      <c r="AH46" s="83">
        <v>12131</v>
      </c>
      <c r="AI46" s="83">
        <v>-28800</v>
      </c>
      <c r="AJ46" s="83" t="s">
        <v>1341</v>
      </c>
      <c r="AK46" s="83"/>
      <c r="AL46" s="83"/>
      <c r="AM46" s="83" t="s">
        <v>1634</v>
      </c>
      <c r="AN46" s="85">
        <v>42196.107442129629</v>
      </c>
      <c r="AO46" s="88" t="s">
        <v>1687</v>
      </c>
      <c r="AP46" s="83" t="b">
        <v>1</v>
      </c>
      <c r="AQ46" s="83" t="b">
        <v>0</v>
      </c>
      <c r="AR46" s="83" t="b">
        <v>0</v>
      </c>
      <c r="AS46" s="83" t="s">
        <v>1076</v>
      </c>
      <c r="AT46" s="83">
        <v>27</v>
      </c>
      <c r="AU46" s="88" t="s">
        <v>1793</v>
      </c>
      <c r="AV46" s="83" t="b">
        <v>0</v>
      </c>
      <c r="AW46" s="83" t="s">
        <v>1994</v>
      </c>
      <c r="AX46" s="88" t="s">
        <v>2038</v>
      </c>
      <c r="AY46" s="83" t="s">
        <v>66</v>
      </c>
      <c r="AZ46" s="2"/>
      <c r="BA46" s="3"/>
      <c r="BB46" s="3"/>
      <c r="BC46" s="3"/>
      <c r="BD46" s="3"/>
    </row>
    <row r="47" spans="1:56" x14ac:dyDescent="0.25">
      <c r="A47" s="69" t="s">
        <v>252</v>
      </c>
      <c r="B47" s="70"/>
      <c r="C47" s="70"/>
      <c r="D47" s="71"/>
      <c r="E47" s="73"/>
      <c r="F47" s="107" t="s">
        <v>1887</v>
      </c>
      <c r="G47" s="70"/>
      <c r="H47" s="74"/>
      <c r="I47" s="75"/>
      <c r="J47" s="75"/>
      <c r="K47" s="74" t="s">
        <v>2190</v>
      </c>
      <c r="L47" s="78"/>
      <c r="M47" s="79"/>
      <c r="N47" s="79"/>
      <c r="O47" s="80"/>
      <c r="P47" s="81"/>
      <c r="Q47" s="81"/>
      <c r="R47" s="91"/>
      <c r="S47" s="91"/>
      <c r="T47" s="91"/>
      <c r="U47" s="91"/>
      <c r="V47" s="52"/>
      <c r="W47" s="52"/>
      <c r="X47" s="52"/>
      <c r="Y47" s="52"/>
      <c r="Z47" s="51"/>
      <c r="AA47" s="76"/>
      <c r="AB47" s="76"/>
      <c r="AC47" s="77"/>
      <c r="AD47" s="83" t="s">
        <v>1201</v>
      </c>
      <c r="AE47" s="83">
        <v>13685</v>
      </c>
      <c r="AF47" s="83">
        <v>21132</v>
      </c>
      <c r="AG47" s="83">
        <v>9809</v>
      </c>
      <c r="AH47" s="83">
        <v>752</v>
      </c>
      <c r="AI47" s="83">
        <v>0</v>
      </c>
      <c r="AJ47" s="83" t="s">
        <v>1342</v>
      </c>
      <c r="AK47" s="83" t="s">
        <v>1470</v>
      </c>
      <c r="AL47" s="88" t="s">
        <v>1568</v>
      </c>
      <c r="AM47" s="83" t="s">
        <v>1472</v>
      </c>
      <c r="AN47" s="85">
        <v>39853.703159722223</v>
      </c>
      <c r="AO47" s="88" t="s">
        <v>1688</v>
      </c>
      <c r="AP47" s="83" t="b">
        <v>0</v>
      </c>
      <c r="AQ47" s="83" t="b">
        <v>0</v>
      </c>
      <c r="AR47" s="83" t="b">
        <v>1</v>
      </c>
      <c r="AS47" s="83" t="s">
        <v>1076</v>
      </c>
      <c r="AT47" s="83">
        <v>659</v>
      </c>
      <c r="AU47" s="88" t="s">
        <v>1807</v>
      </c>
      <c r="AV47" s="83" t="b">
        <v>0</v>
      </c>
      <c r="AW47" s="83" t="s">
        <v>1994</v>
      </c>
      <c r="AX47" s="88" t="s">
        <v>2039</v>
      </c>
      <c r="AY47" s="83" t="s">
        <v>66</v>
      </c>
      <c r="AZ47" s="2"/>
      <c r="BA47" s="3"/>
      <c r="BB47" s="3"/>
      <c r="BC47" s="3"/>
      <c r="BD47" s="3"/>
    </row>
    <row r="48" spans="1:56" x14ac:dyDescent="0.25">
      <c r="A48" s="69" t="s">
        <v>253</v>
      </c>
      <c r="B48" s="70"/>
      <c r="C48" s="70"/>
      <c r="D48" s="71"/>
      <c r="E48" s="73"/>
      <c r="F48" s="107" t="s">
        <v>1888</v>
      </c>
      <c r="G48" s="70"/>
      <c r="H48" s="74"/>
      <c r="I48" s="75"/>
      <c r="J48" s="75"/>
      <c r="K48" s="74" t="s">
        <v>2191</v>
      </c>
      <c r="L48" s="78"/>
      <c r="M48" s="79"/>
      <c r="N48" s="79"/>
      <c r="O48" s="80"/>
      <c r="P48" s="81"/>
      <c r="Q48" s="81"/>
      <c r="R48" s="91"/>
      <c r="S48" s="91"/>
      <c r="T48" s="91"/>
      <c r="U48" s="91"/>
      <c r="V48" s="52"/>
      <c r="W48" s="52"/>
      <c r="X48" s="52"/>
      <c r="Y48" s="52"/>
      <c r="Z48" s="51"/>
      <c r="AA48" s="76"/>
      <c r="AB48" s="76"/>
      <c r="AC48" s="77"/>
      <c r="AD48" s="83" t="s">
        <v>1202</v>
      </c>
      <c r="AE48" s="83">
        <v>208</v>
      </c>
      <c r="AF48" s="83">
        <v>71</v>
      </c>
      <c r="AG48" s="83">
        <v>139</v>
      </c>
      <c r="AH48" s="83">
        <v>136</v>
      </c>
      <c r="AI48" s="83"/>
      <c r="AJ48" s="83" t="s">
        <v>1343</v>
      </c>
      <c r="AK48" s="83" t="s">
        <v>1471</v>
      </c>
      <c r="AL48" s="88" t="s">
        <v>1569</v>
      </c>
      <c r="AM48" s="83"/>
      <c r="AN48" s="85">
        <v>42551.707592592589</v>
      </c>
      <c r="AO48" s="88" t="s">
        <v>1689</v>
      </c>
      <c r="AP48" s="83" t="b">
        <v>1</v>
      </c>
      <c r="AQ48" s="83" t="b">
        <v>0</v>
      </c>
      <c r="AR48" s="83" t="b">
        <v>0</v>
      </c>
      <c r="AS48" s="83" t="s">
        <v>1076</v>
      </c>
      <c r="AT48" s="83">
        <v>4</v>
      </c>
      <c r="AU48" s="83"/>
      <c r="AV48" s="83" t="b">
        <v>0</v>
      </c>
      <c r="AW48" s="83" t="s">
        <v>1994</v>
      </c>
      <c r="AX48" s="88" t="s">
        <v>2040</v>
      </c>
      <c r="AY48" s="83" t="s">
        <v>66</v>
      </c>
      <c r="AZ48" s="2"/>
      <c r="BA48" s="3"/>
      <c r="BB48" s="3"/>
      <c r="BC48" s="3"/>
      <c r="BD48" s="3"/>
    </row>
    <row r="49" spans="1:56" x14ac:dyDescent="0.25">
      <c r="A49" s="69" t="s">
        <v>254</v>
      </c>
      <c r="B49" s="70"/>
      <c r="C49" s="70"/>
      <c r="D49" s="71"/>
      <c r="E49" s="73"/>
      <c r="F49" s="107" t="s">
        <v>1889</v>
      </c>
      <c r="G49" s="70"/>
      <c r="H49" s="74"/>
      <c r="I49" s="75"/>
      <c r="J49" s="75"/>
      <c r="K49" s="74" t="s">
        <v>2192</v>
      </c>
      <c r="L49" s="78"/>
      <c r="M49" s="79"/>
      <c r="N49" s="79"/>
      <c r="O49" s="80"/>
      <c r="P49" s="81"/>
      <c r="Q49" s="81"/>
      <c r="R49" s="91"/>
      <c r="S49" s="91"/>
      <c r="T49" s="91"/>
      <c r="U49" s="91"/>
      <c r="V49" s="52"/>
      <c r="W49" s="52"/>
      <c r="X49" s="52"/>
      <c r="Y49" s="52"/>
      <c r="Z49" s="51"/>
      <c r="AA49" s="76"/>
      <c r="AB49" s="76"/>
      <c r="AC49" s="77"/>
      <c r="AD49" s="83" t="s">
        <v>1203</v>
      </c>
      <c r="AE49" s="83">
        <v>217</v>
      </c>
      <c r="AF49" s="83">
        <v>360</v>
      </c>
      <c r="AG49" s="83">
        <v>3096</v>
      </c>
      <c r="AH49" s="83">
        <v>337</v>
      </c>
      <c r="AI49" s="83">
        <v>3600</v>
      </c>
      <c r="AJ49" s="83" t="s">
        <v>1344</v>
      </c>
      <c r="AK49" s="83" t="s">
        <v>1472</v>
      </c>
      <c r="AL49" s="88" t="s">
        <v>1570</v>
      </c>
      <c r="AM49" s="83" t="s">
        <v>1636</v>
      </c>
      <c r="AN49" s="85">
        <v>41171.473749999997</v>
      </c>
      <c r="AO49" s="88" t="s">
        <v>1690</v>
      </c>
      <c r="AP49" s="83" t="b">
        <v>0</v>
      </c>
      <c r="AQ49" s="83" t="b">
        <v>0</v>
      </c>
      <c r="AR49" s="83" t="b">
        <v>0</v>
      </c>
      <c r="AS49" s="83" t="s">
        <v>1076</v>
      </c>
      <c r="AT49" s="83">
        <v>52</v>
      </c>
      <c r="AU49" s="88" t="s">
        <v>1808</v>
      </c>
      <c r="AV49" s="83" t="b">
        <v>0</v>
      </c>
      <c r="AW49" s="83" t="s">
        <v>1994</v>
      </c>
      <c r="AX49" s="88" t="s">
        <v>2041</v>
      </c>
      <c r="AY49" s="83" t="s">
        <v>66</v>
      </c>
      <c r="AZ49" s="2"/>
      <c r="BA49" s="3"/>
      <c r="BB49" s="3"/>
      <c r="BC49" s="3"/>
      <c r="BD49" s="3"/>
    </row>
    <row r="50" spans="1:56" x14ac:dyDescent="0.25">
      <c r="A50" s="69" t="s">
        <v>255</v>
      </c>
      <c r="B50" s="70"/>
      <c r="C50" s="70"/>
      <c r="D50" s="71"/>
      <c r="E50" s="73"/>
      <c r="F50" s="107" t="s">
        <v>1890</v>
      </c>
      <c r="G50" s="70"/>
      <c r="H50" s="74"/>
      <c r="I50" s="75"/>
      <c r="J50" s="75"/>
      <c r="K50" s="74" t="s">
        <v>2193</v>
      </c>
      <c r="L50" s="78"/>
      <c r="M50" s="79"/>
      <c r="N50" s="79"/>
      <c r="O50" s="80"/>
      <c r="P50" s="81"/>
      <c r="Q50" s="81"/>
      <c r="R50" s="91"/>
      <c r="S50" s="91"/>
      <c r="T50" s="91"/>
      <c r="U50" s="91"/>
      <c r="V50" s="52"/>
      <c r="W50" s="52"/>
      <c r="X50" s="52"/>
      <c r="Y50" s="52"/>
      <c r="Z50" s="51"/>
      <c r="AA50" s="76"/>
      <c r="AB50" s="76"/>
      <c r="AC50" s="77"/>
      <c r="AD50" s="83" t="s">
        <v>1204</v>
      </c>
      <c r="AE50" s="83">
        <v>169</v>
      </c>
      <c r="AF50" s="83">
        <v>166</v>
      </c>
      <c r="AG50" s="83">
        <v>429</v>
      </c>
      <c r="AH50" s="83">
        <v>96</v>
      </c>
      <c r="AI50" s="83">
        <v>0</v>
      </c>
      <c r="AJ50" s="83" t="s">
        <v>1345</v>
      </c>
      <c r="AK50" s="83" t="s">
        <v>1472</v>
      </c>
      <c r="AL50" s="88" t="s">
        <v>1571</v>
      </c>
      <c r="AM50" s="83" t="s">
        <v>1472</v>
      </c>
      <c r="AN50" s="85">
        <v>40574.909166666665</v>
      </c>
      <c r="AO50" s="88" t="s">
        <v>1691</v>
      </c>
      <c r="AP50" s="83" t="b">
        <v>0</v>
      </c>
      <c r="AQ50" s="83" t="b">
        <v>0</v>
      </c>
      <c r="AR50" s="83" t="b">
        <v>0</v>
      </c>
      <c r="AS50" s="83" t="s">
        <v>1076</v>
      </c>
      <c r="AT50" s="83">
        <v>20</v>
      </c>
      <c r="AU50" s="88" t="s">
        <v>1809</v>
      </c>
      <c r="AV50" s="83" t="b">
        <v>0</v>
      </c>
      <c r="AW50" s="83" t="s">
        <v>1994</v>
      </c>
      <c r="AX50" s="88" t="s">
        <v>2042</v>
      </c>
      <c r="AY50" s="83" t="s">
        <v>66</v>
      </c>
      <c r="AZ50" s="2"/>
      <c r="BA50" s="3"/>
      <c r="BB50" s="3"/>
      <c r="BC50" s="3"/>
      <c r="BD50" s="3"/>
    </row>
    <row r="51" spans="1:56" x14ac:dyDescent="0.25">
      <c r="A51" s="69" t="s">
        <v>256</v>
      </c>
      <c r="B51" s="70"/>
      <c r="C51" s="70"/>
      <c r="D51" s="71"/>
      <c r="E51" s="73"/>
      <c r="F51" s="107" t="s">
        <v>1891</v>
      </c>
      <c r="G51" s="70"/>
      <c r="H51" s="74"/>
      <c r="I51" s="75"/>
      <c r="J51" s="75"/>
      <c r="K51" s="74" t="s">
        <v>2194</v>
      </c>
      <c r="L51" s="78"/>
      <c r="M51" s="79"/>
      <c r="N51" s="79"/>
      <c r="O51" s="80"/>
      <c r="P51" s="81"/>
      <c r="Q51" s="81"/>
      <c r="R51" s="91"/>
      <c r="S51" s="91"/>
      <c r="T51" s="91"/>
      <c r="U51" s="91"/>
      <c r="V51" s="52"/>
      <c r="W51" s="52"/>
      <c r="X51" s="52"/>
      <c r="Y51" s="52"/>
      <c r="Z51" s="51"/>
      <c r="AA51" s="76"/>
      <c r="AB51" s="76"/>
      <c r="AC51" s="77"/>
      <c r="AD51" s="83" t="s">
        <v>1205</v>
      </c>
      <c r="AE51" s="83">
        <v>517</v>
      </c>
      <c r="AF51" s="83">
        <v>98</v>
      </c>
      <c r="AG51" s="83">
        <v>3092</v>
      </c>
      <c r="AH51" s="83">
        <v>2731</v>
      </c>
      <c r="AI51" s="83">
        <v>-7200</v>
      </c>
      <c r="AJ51" s="83" t="s">
        <v>1346</v>
      </c>
      <c r="AK51" s="83" t="s">
        <v>1473</v>
      </c>
      <c r="AL51" s="88" t="s">
        <v>1572</v>
      </c>
      <c r="AM51" s="83" t="s">
        <v>1643</v>
      </c>
      <c r="AN51" s="85">
        <v>42535.778229166666</v>
      </c>
      <c r="AO51" s="88" t="s">
        <v>1692</v>
      </c>
      <c r="AP51" s="83" t="b">
        <v>1</v>
      </c>
      <c r="AQ51" s="83" t="b">
        <v>0</v>
      </c>
      <c r="AR51" s="83" t="b">
        <v>0</v>
      </c>
      <c r="AS51" s="83" t="s">
        <v>1790</v>
      </c>
      <c r="AT51" s="83">
        <v>24</v>
      </c>
      <c r="AU51" s="83"/>
      <c r="AV51" s="83" t="b">
        <v>0</v>
      </c>
      <c r="AW51" s="83" t="s">
        <v>1994</v>
      </c>
      <c r="AX51" s="88" t="s">
        <v>2043</v>
      </c>
      <c r="AY51" s="83" t="s">
        <v>66</v>
      </c>
      <c r="AZ51" s="2"/>
      <c r="BA51" s="3"/>
      <c r="BB51" s="3"/>
      <c r="BC51" s="3"/>
      <c r="BD51" s="3"/>
    </row>
    <row r="52" spans="1:56" x14ac:dyDescent="0.25">
      <c r="A52" s="69" t="s">
        <v>257</v>
      </c>
      <c r="B52" s="70"/>
      <c r="C52" s="70"/>
      <c r="D52" s="71"/>
      <c r="E52" s="73"/>
      <c r="F52" s="107" t="s">
        <v>1892</v>
      </c>
      <c r="G52" s="70"/>
      <c r="H52" s="74"/>
      <c r="I52" s="75"/>
      <c r="J52" s="75"/>
      <c r="K52" s="74" t="s">
        <v>2195</v>
      </c>
      <c r="L52" s="78"/>
      <c r="M52" s="79"/>
      <c r="N52" s="79"/>
      <c r="O52" s="80"/>
      <c r="P52" s="81"/>
      <c r="Q52" s="81"/>
      <c r="R52" s="91"/>
      <c r="S52" s="91"/>
      <c r="T52" s="91"/>
      <c r="U52" s="91"/>
      <c r="V52" s="52"/>
      <c r="W52" s="52"/>
      <c r="X52" s="52"/>
      <c r="Y52" s="52"/>
      <c r="Z52" s="51"/>
      <c r="AA52" s="76"/>
      <c r="AB52" s="76"/>
      <c r="AC52" s="77"/>
      <c r="AD52" s="83" t="s">
        <v>1206</v>
      </c>
      <c r="AE52" s="83">
        <v>134</v>
      </c>
      <c r="AF52" s="83">
        <v>88</v>
      </c>
      <c r="AG52" s="83">
        <v>2348</v>
      </c>
      <c r="AH52" s="83">
        <v>57</v>
      </c>
      <c r="AI52" s="83">
        <v>-18000</v>
      </c>
      <c r="AJ52" s="83" t="s">
        <v>1347</v>
      </c>
      <c r="AK52" s="83" t="s">
        <v>1474</v>
      </c>
      <c r="AL52" s="88" t="s">
        <v>1573</v>
      </c>
      <c r="AM52" s="83" t="s">
        <v>1638</v>
      </c>
      <c r="AN52" s="85">
        <v>39985.995046296295</v>
      </c>
      <c r="AO52" s="88" t="s">
        <v>1693</v>
      </c>
      <c r="AP52" s="83" t="b">
        <v>0</v>
      </c>
      <c r="AQ52" s="83" t="b">
        <v>0</v>
      </c>
      <c r="AR52" s="83" t="b">
        <v>0</v>
      </c>
      <c r="AS52" s="83" t="s">
        <v>1076</v>
      </c>
      <c r="AT52" s="83">
        <v>41</v>
      </c>
      <c r="AU52" s="88" t="s">
        <v>1793</v>
      </c>
      <c r="AV52" s="83" t="b">
        <v>0</v>
      </c>
      <c r="AW52" s="83" t="s">
        <v>1994</v>
      </c>
      <c r="AX52" s="88" t="s">
        <v>2044</v>
      </c>
      <c r="AY52" s="83" t="s">
        <v>66</v>
      </c>
      <c r="AZ52" s="2"/>
      <c r="BA52" s="3"/>
      <c r="BB52" s="3"/>
      <c r="BC52" s="3"/>
      <c r="BD52" s="3"/>
    </row>
    <row r="53" spans="1:56" x14ac:dyDescent="0.25">
      <c r="A53" s="69" t="s">
        <v>258</v>
      </c>
      <c r="B53" s="70"/>
      <c r="C53" s="70"/>
      <c r="D53" s="71"/>
      <c r="E53" s="73"/>
      <c r="F53" s="107" t="s">
        <v>1893</v>
      </c>
      <c r="G53" s="70"/>
      <c r="H53" s="74"/>
      <c r="I53" s="75"/>
      <c r="J53" s="75"/>
      <c r="K53" s="74" t="s">
        <v>2196</v>
      </c>
      <c r="L53" s="78"/>
      <c r="M53" s="79"/>
      <c r="N53" s="79"/>
      <c r="O53" s="80"/>
      <c r="P53" s="81"/>
      <c r="Q53" s="81"/>
      <c r="R53" s="91"/>
      <c r="S53" s="91"/>
      <c r="T53" s="91"/>
      <c r="U53" s="91"/>
      <c r="V53" s="52"/>
      <c r="W53" s="52"/>
      <c r="X53" s="52"/>
      <c r="Y53" s="52"/>
      <c r="Z53" s="51"/>
      <c r="AA53" s="76"/>
      <c r="AB53" s="76"/>
      <c r="AC53" s="77"/>
      <c r="AD53" s="83" t="s">
        <v>1207</v>
      </c>
      <c r="AE53" s="83">
        <v>52</v>
      </c>
      <c r="AF53" s="83">
        <v>40</v>
      </c>
      <c r="AG53" s="83">
        <v>1094</v>
      </c>
      <c r="AH53" s="83">
        <v>15</v>
      </c>
      <c r="AI53" s="83">
        <v>-28800</v>
      </c>
      <c r="AJ53" s="83" t="s">
        <v>1348</v>
      </c>
      <c r="AK53" s="83"/>
      <c r="AL53" s="88" t="s">
        <v>1574</v>
      </c>
      <c r="AM53" s="83" t="s">
        <v>1634</v>
      </c>
      <c r="AN53" s="85">
        <v>41407.981203703705</v>
      </c>
      <c r="AO53" s="88" t="s">
        <v>1694</v>
      </c>
      <c r="AP53" s="83" t="b">
        <v>1</v>
      </c>
      <c r="AQ53" s="83" t="b">
        <v>0</v>
      </c>
      <c r="AR53" s="83" t="b">
        <v>0</v>
      </c>
      <c r="AS53" s="83" t="s">
        <v>1076</v>
      </c>
      <c r="AT53" s="83">
        <v>20</v>
      </c>
      <c r="AU53" s="88" t="s">
        <v>1793</v>
      </c>
      <c r="AV53" s="83" t="b">
        <v>0</v>
      </c>
      <c r="AW53" s="83" t="s">
        <v>1994</v>
      </c>
      <c r="AX53" s="88" t="s">
        <v>2045</v>
      </c>
      <c r="AY53" s="83" t="s">
        <v>66</v>
      </c>
      <c r="AZ53" s="2"/>
      <c r="BA53" s="3"/>
      <c r="BB53" s="3"/>
      <c r="BC53" s="3"/>
      <c r="BD53" s="3"/>
    </row>
    <row r="54" spans="1:56" x14ac:dyDescent="0.25">
      <c r="A54" s="69" t="s">
        <v>260</v>
      </c>
      <c r="B54" s="70"/>
      <c r="C54" s="70"/>
      <c r="D54" s="71"/>
      <c r="E54" s="73"/>
      <c r="F54" s="107" t="s">
        <v>1894</v>
      </c>
      <c r="G54" s="70"/>
      <c r="H54" s="74"/>
      <c r="I54" s="75"/>
      <c r="J54" s="75"/>
      <c r="K54" s="74" t="s">
        <v>2197</v>
      </c>
      <c r="L54" s="78"/>
      <c r="M54" s="79"/>
      <c r="N54" s="79"/>
      <c r="O54" s="80"/>
      <c r="P54" s="81"/>
      <c r="Q54" s="81"/>
      <c r="R54" s="91"/>
      <c r="S54" s="91"/>
      <c r="T54" s="91"/>
      <c r="U54" s="91"/>
      <c r="V54" s="52"/>
      <c r="W54" s="52"/>
      <c r="X54" s="52"/>
      <c r="Y54" s="52"/>
      <c r="Z54" s="51"/>
      <c r="AA54" s="76"/>
      <c r="AB54" s="76"/>
      <c r="AC54" s="77"/>
      <c r="AD54" s="83" t="s">
        <v>1208</v>
      </c>
      <c r="AE54" s="83">
        <v>180</v>
      </c>
      <c r="AF54" s="83">
        <v>66</v>
      </c>
      <c r="AG54" s="83">
        <v>131</v>
      </c>
      <c r="AH54" s="83">
        <v>10</v>
      </c>
      <c r="AI54" s="83"/>
      <c r="AJ54" s="83" t="s">
        <v>1349</v>
      </c>
      <c r="AK54" s="83" t="s">
        <v>1475</v>
      </c>
      <c r="AL54" s="88" t="s">
        <v>1575</v>
      </c>
      <c r="AM54" s="83"/>
      <c r="AN54" s="85">
        <v>41514.163576388892</v>
      </c>
      <c r="AO54" s="88" t="s">
        <v>1695</v>
      </c>
      <c r="AP54" s="83" t="b">
        <v>1</v>
      </c>
      <c r="AQ54" s="83" t="b">
        <v>0</v>
      </c>
      <c r="AR54" s="83" t="b">
        <v>0</v>
      </c>
      <c r="AS54" s="83" t="s">
        <v>1076</v>
      </c>
      <c r="AT54" s="83">
        <v>1</v>
      </c>
      <c r="AU54" s="88" t="s">
        <v>1793</v>
      </c>
      <c r="AV54" s="83" t="b">
        <v>0</v>
      </c>
      <c r="AW54" s="83" t="s">
        <v>1994</v>
      </c>
      <c r="AX54" s="88" t="s">
        <v>2046</v>
      </c>
      <c r="AY54" s="83" t="s">
        <v>66</v>
      </c>
      <c r="AZ54" s="2"/>
      <c r="BA54" s="3"/>
      <c r="BB54" s="3"/>
      <c r="BC54" s="3"/>
      <c r="BD54" s="3"/>
    </row>
    <row r="55" spans="1:56" x14ac:dyDescent="0.25">
      <c r="A55" s="69" t="s">
        <v>261</v>
      </c>
      <c r="B55" s="70"/>
      <c r="C55" s="70"/>
      <c r="D55" s="71"/>
      <c r="E55" s="73"/>
      <c r="F55" s="107" t="s">
        <v>1895</v>
      </c>
      <c r="G55" s="70"/>
      <c r="H55" s="74"/>
      <c r="I55" s="75"/>
      <c r="J55" s="75"/>
      <c r="K55" s="74" t="s">
        <v>2198</v>
      </c>
      <c r="L55" s="78"/>
      <c r="M55" s="79"/>
      <c r="N55" s="79"/>
      <c r="O55" s="80"/>
      <c r="P55" s="81"/>
      <c r="Q55" s="81"/>
      <c r="R55" s="91"/>
      <c r="S55" s="91"/>
      <c r="T55" s="91"/>
      <c r="U55" s="91"/>
      <c r="V55" s="52"/>
      <c r="W55" s="52"/>
      <c r="X55" s="52"/>
      <c r="Y55" s="52"/>
      <c r="Z55" s="51"/>
      <c r="AA55" s="76"/>
      <c r="AB55" s="76"/>
      <c r="AC55" s="77"/>
      <c r="AD55" s="83" t="s">
        <v>1209</v>
      </c>
      <c r="AE55" s="83">
        <v>553</v>
      </c>
      <c r="AF55" s="83">
        <v>825</v>
      </c>
      <c r="AG55" s="83">
        <v>7814</v>
      </c>
      <c r="AH55" s="83">
        <v>117</v>
      </c>
      <c r="AI55" s="83">
        <v>-28800</v>
      </c>
      <c r="AJ55" s="83" t="s">
        <v>1350</v>
      </c>
      <c r="AK55" s="83" t="s">
        <v>1476</v>
      </c>
      <c r="AL55" s="88" t="s">
        <v>1576</v>
      </c>
      <c r="AM55" s="83" t="s">
        <v>1634</v>
      </c>
      <c r="AN55" s="85">
        <v>42292.078726851854</v>
      </c>
      <c r="AO55" s="88" t="s">
        <v>1696</v>
      </c>
      <c r="AP55" s="83" t="b">
        <v>1</v>
      </c>
      <c r="AQ55" s="83" t="b">
        <v>0</v>
      </c>
      <c r="AR55" s="83" t="b">
        <v>0</v>
      </c>
      <c r="AS55" s="83" t="s">
        <v>1076</v>
      </c>
      <c r="AT55" s="83">
        <v>44</v>
      </c>
      <c r="AU55" s="88" t="s">
        <v>1793</v>
      </c>
      <c r="AV55" s="83" t="b">
        <v>0</v>
      </c>
      <c r="AW55" s="83" t="s">
        <v>1994</v>
      </c>
      <c r="AX55" s="88" t="s">
        <v>2047</v>
      </c>
      <c r="AY55" s="83" t="s">
        <v>66</v>
      </c>
      <c r="AZ55" s="2"/>
      <c r="BA55" s="3"/>
      <c r="BB55" s="3"/>
      <c r="BC55" s="3"/>
      <c r="BD55" s="3"/>
    </row>
    <row r="56" spans="1:56" x14ac:dyDescent="0.25">
      <c r="A56" s="69" t="s">
        <v>266</v>
      </c>
      <c r="B56" s="70"/>
      <c r="C56" s="70"/>
      <c r="D56" s="71"/>
      <c r="E56" s="73"/>
      <c r="F56" s="107" t="s">
        <v>1896</v>
      </c>
      <c r="G56" s="70"/>
      <c r="H56" s="74"/>
      <c r="I56" s="75"/>
      <c r="J56" s="75"/>
      <c r="K56" s="74" t="s">
        <v>2199</v>
      </c>
      <c r="L56" s="78"/>
      <c r="M56" s="79"/>
      <c r="N56" s="79"/>
      <c r="O56" s="80"/>
      <c r="P56" s="81"/>
      <c r="Q56" s="81"/>
      <c r="R56" s="91"/>
      <c r="S56" s="91"/>
      <c r="T56" s="91"/>
      <c r="U56" s="91"/>
      <c r="V56" s="52"/>
      <c r="W56" s="52"/>
      <c r="X56" s="52"/>
      <c r="Y56" s="52"/>
      <c r="Z56" s="51"/>
      <c r="AA56" s="76"/>
      <c r="AB56" s="76"/>
      <c r="AC56" s="77"/>
      <c r="AD56" s="83" t="s">
        <v>1210</v>
      </c>
      <c r="AE56" s="83">
        <v>3087</v>
      </c>
      <c r="AF56" s="83">
        <v>3129</v>
      </c>
      <c r="AG56" s="83">
        <v>7287</v>
      </c>
      <c r="AH56" s="83">
        <v>4253</v>
      </c>
      <c r="AI56" s="83">
        <v>-28800</v>
      </c>
      <c r="AJ56" s="83" t="s">
        <v>1351</v>
      </c>
      <c r="AK56" s="83" t="s">
        <v>1477</v>
      </c>
      <c r="AL56" s="88" t="s">
        <v>1577</v>
      </c>
      <c r="AM56" s="83" t="s">
        <v>1634</v>
      </c>
      <c r="AN56" s="85">
        <v>42293.249710648146</v>
      </c>
      <c r="AO56" s="88" t="s">
        <v>1697</v>
      </c>
      <c r="AP56" s="83" t="b">
        <v>1</v>
      </c>
      <c r="AQ56" s="83" t="b">
        <v>0</v>
      </c>
      <c r="AR56" s="83" t="b">
        <v>1</v>
      </c>
      <c r="AS56" s="83" t="s">
        <v>1076</v>
      </c>
      <c r="AT56" s="83">
        <v>139</v>
      </c>
      <c r="AU56" s="88" t="s">
        <v>1793</v>
      </c>
      <c r="AV56" s="83" t="b">
        <v>0</v>
      </c>
      <c r="AW56" s="83" t="s">
        <v>1994</v>
      </c>
      <c r="AX56" s="88" t="s">
        <v>2048</v>
      </c>
      <c r="AY56" s="83" t="s">
        <v>66</v>
      </c>
      <c r="AZ56" s="2"/>
      <c r="BA56" s="3"/>
      <c r="BB56" s="3"/>
      <c r="BC56" s="3"/>
      <c r="BD56" s="3"/>
    </row>
    <row r="57" spans="1:56" x14ac:dyDescent="0.25">
      <c r="A57" s="69" t="s">
        <v>262</v>
      </c>
      <c r="B57" s="70"/>
      <c r="C57" s="70"/>
      <c r="D57" s="71"/>
      <c r="E57" s="73"/>
      <c r="F57" s="107" t="s">
        <v>1897</v>
      </c>
      <c r="G57" s="70"/>
      <c r="H57" s="74"/>
      <c r="I57" s="75"/>
      <c r="J57" s="75"/>
      <c r="K57" s="74" t="s">
        <v>2200</v>
      </c>
      <c r="L57" s="78"/>
      <c r="M57" s="79"/>
      <c r="N57" s="79"/>
      <c r="O57" s="80"/>
      <c r="P57" s="81"/>
      <c r="Q57" s="81"/>
      <c r="R57" s="91"/>
      <c r="S57" s="91"/>
      <c r="T57" s="91"/>
      <c r="U57" s="91"/>
      <c r="V57" s="52"/>
      <c r="W57" s="52"/>
      <c r="X57" s="52"/>
      <c r="Y57" s="52"/>
      <c r="Z57" s="51"/>
      <c r="AA57" s="76"/>
      <c r="AB57" s="76"/>
      <c r="AC57" s="77"/>
      <c r="AD57" s="83" t="s">
        <v>1211</v>
      </c>
      <c r="AE57" s="83">
        <v>85</v>
      </c>
      <c r="AF57" s="83">
        <v>202</v>
      </c>
      <c r="AG57" s="83">
        <v>1040</v>
      </c>
      <c r="AH57" s="83">
        <v>64</v>
      </c>
      <c r="AI57" s="83">
        <v>-28800</v>
      </c>
      <c r="AJ57" s="83" t="s">
        <v>1352</v>
      </c>
      <c r="AK57" s="83" t="s">
        <v>1477</v>
      </c>
      <c r="AL57" s="88" t="s">
        <v>1578</v>
      </c>
      <c r="AM57" s="83" t="s">
        <v>1634</v>
      </c>
      <c r="AN57" s="85">
        <v>42414.547719907408</v>
      </c>
      <c r="AO57" s="88" t="s">
        <v>1698</v>
      </c>
      <c r="AP57" s="83" t="b">
        <v>1</v>
      </c>
      <c r="AQ57" s="83" t="b">
        <v>0</v>
      </c>
      <c r="AR57" s="83" t="b">
        <v>0</v>
      </c>
      <c r="AS57" s="83" t="s">
        <v>1786</v>
      </c>
      <c r="AT57" s="83">
        <v>20</v>
      </c>
      <c r="AU57" s="83"/>
      <c r="AV57" s="83" t="b">
        <v>0</v>
      </c>
      <c r="AW57" s="83" t="s">
        <v>1994</v>
      </c>
      <c r="AX57" s="88" t="s">
        <v>2049</v>
      </c>
      <c r="AY57" s="83" t="s">
        <v>66</v>
      </c>
      <c r="AZ57" s="2"/>
      <c r="BA57" s="3"/>
      <c r="BB57" s="3"/>
      <c r="BC57" s="3"/>
      <c r="BD57" s="3"/>
    </row>
    <row r="58" spans="1:56" x14ac:dyDescent="0.25">
      <c r="A58" s="69" t="s">
        <v>263</v>
      </c>
      <c r="B58" s="70"/>
      <c r="C58" s="70"/>
      <c r="D58" s="71"/>
      <c r="E58" s="73"/>
      <c r="F58" s="107" t="s">
        <v>1898</v>
      </c>
      <c r="G58" s="70"/>
      <c r="H58" s="74"/>
      <c r="I58" s="75"/>
      <c r="J58" s="75"/>
      <c r="K58" s="74" t="s">
        <v>2201</v>
      </c>
      <c r="L58" s="78"/>
      <c r="M58" s="79"/>
      <c r="N58" s="79"/>
      <c r="O58" s="80"/>
      <c r="P58" s="81"/>
      <c r="Q58" s="81"/>
      <c r="R58" s="91"/>
      <c r="S58" s="91"/>
      <c r="T58" s="91"/>
      <c r="U58" s="91"/>
      <c r="V58" s="52"/>
      <c r="W58" s="52"/>
      <c r="X58" s="52"/>
      <c r="Y58" s="52"/>
      <c r="Z58" s="51"/>
      <c r="AA58" s="76"/>
      <c r="AB58" s="76"/>
      <c r="AC58" s="77"/>
      <c r="AD58" s="83" t="s">
        <v>1212</v>
      </c>
      <c r="AE58" s="83">
        <v>1589</v>
      </c>
      <c r="AF58" s="83">
        <v>1187</v>
      </c>
      <c r="AG58" s="83">
        <v>14052</v>
      </c>
      <c r="AH58" s="83">
        <v>6535</v>
      </c>
      <c r="AI58" s="83">
        <v>0</v>
      </c>
      <c r="AJ58" s="83" t="s">
        <v>1353</v>
      </c>
      <c r="AK58" s="83" t="s">
        <v>1478</v>
      </c>
      <c r="AL58" s="88" t="s">
        <v>1579</v>
      </c>
      <c r="AM58" s="83" t="s">
        <v>1472</v>
      </c>
      <c r="AN58" s="85">
        <v>40759.62767361111</v>
      </c>
      <c r="AO58" s="88" t="s">
        <v>1699</v>
      </c>
      <c r="AP58" s="83" t="b">
        <v>0</v>
      </c>
      <c r="AQ58" s="83" t="b">
        <v>0</v>
      </c>
      <c r="AR58" s="83" t="b">
        <v>1</v>
      </c>
      <c r="AS58" s="83" t="s">
        <v>1076</v>
      </c>
      <c r="AT58" s="83">
        <v>154</v>
      </c>
      <c r="AU58" s="88" t="s">
        <v>1797</v>
      </c>
      <c r="AV58" s="83" t="b">
        <v>0</v>
      </c>
      <c r="AW58" s="83" t="s">
        <v>1994</v>
      </c>
      <c r="AX58" s="88" t="s">
        <v>2050</v>
      </c>
      <c r="AY58" s="83" t="s">
        <v>66</v>
      </c>
      <c r="AZ58" s="2"/>
      <c r="BA58" s="3"/>
      <c r="BB58" s="3"/>
      <c r="BC58" s="3"/>
      <c r="BD58" s="3"/>
    </row>
    <row r="59" spans="1:56" x14ac:dyDescent="0.25">
      <c r="A59" s="69" t="s">
        <v>264</v>
      </c>
      <c r="B59" s="70"/>
      <c r="C59" s="70"/>
      <c r="D59" s="71"/>
      <c r="E59" s="73"/>
      <c r="F59" s="107" t="s">
        <v>1899</v>
      </c>
      <c r="G59" s="70"/>
      <c r="H59" s="74"/>
      <c r="I59" s="75"/>
      <c r="J59" s="75"/>
      <c r="K59" s="74" t="s">
        <v>2202</v>
      </c>
      <c r="L59" s="78"/>
      <c r="M59" s="79"/>
      <c r="N59" s="79"/>
      <c r="O59" s="80"/>
      <c r="P59" s="81"/>
      <c r="Q59" s="81"/>
      <c r="R59" s="91"/>
      <c r="S59" s="91"/>
      <c r="T59" s="91"/>
      <c r="U59" s="91"/>
      <c r="V59" s="52"/>
      <c r="W59" s="52"/>
      <c r="X59" s="52"/>
      <c r="Y59" s="52"/>
      <c r="Z59" s="51"/>
      <c r="AA59" s="76"/>
      <c r="AB59" s="76"/>
      <c r="AC59" s="77"/>
      <c r="AD59" s="83" t="s">
        <v>1213</v>
      </c>
      <c r="AE59" s="83">
        <v>55</v>
      </c>
      <c r="AF59" s="83">
        <v>20</v>
      </c>
      <c r="AG59" s="83">
        <v>128</v>
      </c>
      <c r="AH59" s="83">
        <v>181</v>
      </c>
      <c r="AI59" s="83"/>
      <c r="AJ59" s="83" t="s">
        <v>1354</v>
      </c>
      <c r="AK59" s="83"/>
      <c r="AL59" s="83"/>
      <c r="AM59" s="83"/>
      <c r="AN59" s="85">
        <v>42433.852870370371</v>
      </c>
      <c r="AO59" s="83"/>
      <c r="AP59" s="83" t="b">
        <v>1</v>
      </c>
      <c r="AQ59" s="83" t="b">
        <v>0</v>
      </c>
      <c r="AR59" s="83" t="b">
        <v>0</v>
      </c>
      <c r="AS59" s="83" t="s">
        <v>1076</v>
      </c>
      <c r="AT59" s="83">
        <v>1</v>
      </c>
      <c r="AU59" s="83"/>
      <c r="AV59" s="83" t="b">
        <v>0</v>
      </c>
      <c r="AW59" s="83" t="s">
        <v>1994</v>
      </c>
      <c r="AX59" s="88" t="s">
        <v>2051</v>
      </c>
      <c r="AY59" s="83" t="s">
        <v>66</v>
      </c>
      <c r="AZ59" s="2"/>
      <c r="BA59" s="3"/>
      <c r="BB59" s="3"/>
      <c r="BC59" s="3"/>
      <c r="BD59" s="3"/>
    </row>
    <row r="60" spans="1:56" x14ac:dyDescent="0.25">
      <c r="A60" s="69" t="s">
        <v>265</v>
      </c>
      <c r="B60" s="70"/>
      <c r="C60" s="70"/>
      <c r="D60" s="71"/>
      <c r="E60" s="73"/>
      <c r="F60" s="107" t="s">
        <v>1900</v>
      </c>
      <c r="G60" s="70"/>
      <c r="H60" s="74"/>
      <c r="I60" s="75"/>
      <c r="J60" s="75"/>
      <c r="K60" s="74" t="s">
        <v>2203</v>
      </c>
      <c r="L60" s="78"/>
      <c r="M60" s="79"/>
      <c r="N60" s="79"/>
      <c r="O60" s="80"/>
      <c r="P60" s="81"/>
      <c r="Q60" s="81"/>
      <c r="R60" s="91"/>
      <c r="S60" s="91"/>
      <c r="T60" s="91"/>
      <c r="U60" s="91"/>
      <c r="V60" s="52"/>
      <c r="W60" s="52"/>
      <c r="X60" s="52"/>
      <c r="Y60" s="52"/>
      <c r="Z60" s="51"/>
      <c r="AA60" s="76"/>
      <c r="AB60" s="76"/>
      <c r="AC60" s="77"/>
      <c r="AD60" s="83" t="s">
        <v>1214</v>
      </c>
      <c r="AE60" s="83">
        <v>266</v>
      </c>
      <c r="AF60" s="83">
        <v>1115</v>
      </c>
      <c r="AG60" s="83">
        <v>25562</v>
      </c>
      <c r="AH60" s="83">
        <v>24928</v>
      </c>
      <c r="AI60" s="83"/>
      <c r="AJ60" s="83" t="s">
        <v>1355</v>
      </c>
      <c r="AK60" s="83"/>
      <c r="AL60" s="83"/>
      <c r="AM60" s="83"/>
      <c r="AN60" s="85">
        <v>42400.701956018522</v>
      </c>
      <c r="AO60" s="88" t="s">
        <v>1700</v>
      </c>
      <c r="AP60" s="83" t="b">
        <v>0</v>
      </c>
      <c r="AQ60" s="83" t="b">
        <v>0</v>
      </c>
      <c r="AR60" s="83" t="b">
        <v>0</v>
      </c>
      <c r="AS60" s="83" t="s">
        <v>1076</v>
      </c>
      <c r="AT60" s="83">
        <v>498</v>
      </c>
      <c r="AU60" s="88" t="s">
        <v>1793</v>
      </c>
      <c r="AV60" s="83" t="b">
        <v>0</v>
      </c>
      <c r="AW60" s="83" t="s">
        <v>1994</v>
      </c>
      <c r="AX60" s="88" t="s">
        <v>2052</v>
      </c>
      <c r="AY60" s="83" t="s">
        <v>66</v>
      </c>
      <c r="AZ60" s="2"/>
      <c r="BA60" s="3"/>
      <c r="BB60" s="3"/>
      <c r="BC60" s="3"/>
      <c r="BD60" s="3"/>
    </row>
    <row r="61" spans="1:56" x14ac:dyDescent="0.25">
      <c r="A61" s="69" t="s">
        <v>349</v>
      </c>
      <c r="B61" s="70"/>
      <c r="C61" s="70"/>
      <c r="D61" s="71"/>
      <c r="E61" s="73"/>
      <c r="F61" s="107" t="s">
        <v>1901</v>
      </c>
      <c r="G61" s="70"/>
      <c r="H61" s="74"/>
      <c r="I61" s="75"/>
      <c r="J61" s="75"/>
      <c r="K61" s="74" t="s">
        <v>2204</v>
      </c>
      <c r="L61" s="78"/>
      <c r="M61" s="79"/>
      <c r="N61" s="79"/>
      <c r="O61" s="80"/>
      <c r="P61" s="81"/>
      <c r="Q61" s="81"/>
      <c r="R61" s="91"/>
      <c r="S61" s="91"/>
      <c r="T61" s="91"/>
      <c r="U61" s="91"/>
      <c r="V61" s="52"/>
      <c r="W61" s="52"/>
      <c r="X61" s="52"/>
      <c r="Y61" s="52"/>
      <c r="Z61" s="51"/>
      <c r="AA61" s="76"/>
      <c r="AB61" s="76"/>
      <c r="AC61" s="77"/>
      <c r="AD61" s="83" t="s">
        <v>1215</v>
      </c>
      <c r="AE61" s="83">
        <v>3514</v>
      </c>
      <c r="AF61" s="83">
        <v>3593</v>
      </c>
      <c r="AG61" s="83">
        <v>16790</v>
      </c>
      <c r="AH61" s="83">
        <v>18747</v>
      </c>
      <c r="AI61" s="83"/>
      <c r="AJ61" s="83" t="s">
        <v>1356</v>
      </c>
      <c r="AK61" s="83"/>
      <c r="AL61" s="88" t="s">
        <v>1580</v>
      </c>
      <c r="AM61" s="83"/>
      <c r="AN61" s="85">
        <v>42352.02008101852</v>
      </c>
      <c r="AO61" s="88" t="s">
        <v>1701</v>
      </c>
      <c r="AP61" s="83" t="b">
        <v>0</v>
      </c>
      <c r="AQ61" s="83" t="b">
        <v>0</v>
      </c>
      <c r="AR61" s="83" t="b">
        <v>0</v>
      </c>
      <c r="AS61" s="83" t="s">
        <v>1076</v>
      </c>
      <c r="AT61" s="83">
        <v>137</v>
      </c>
      <c r="AU61" s="88" t="s">
        <v>1797</v>
      </c>
      <c r="AV61" s="83" t="b">
        <v>0</v>
      </c>
      <c r="AW61" s="83" t="s">
        <v>1994</v>
      </c>
      <c r="AX61" s="88" t="s">
        <v>2053</v>
      </c>
      <c r="AY61" s="83" t="s">
        <v>66</v>
      </c>
      <c r="AZ61" s="2"/>
      <c r="BA61" s="3"/>
      <c r="BB61" s="3"/>
      <c r="BC61" s="3"/>
      <c r="BD61" s="3"/>
    </row>
    <row r="62" spans="1:56" x14ac:dyDescent="0.25">
      <c r="A62" s="69" t="s">
        <v>267</v>
      </c>
      <c r="B62" s="70"/>
      <c r="C62" s="70"/>
      <c r="D62" s="71"/>
      <c r="E62" s="73"/>
      <c r="F62" s="107" t="s">
        <v>1902</v>
      </c>
      <c r="G62" s="70"/>
      <c r="H62" s="74"/>
      <c r="I62" s="75"/>
      <c r="J62" s="75"/>
      <c r="K62" s="74" t="s">
        <v>2205</v>
      </c>
      <c r="L62" s="78"/>
      <c r="M62" s="79"/>
      <c r="N62" s="79"/>
      <c r="O62" s="80"/>
      <c r="P62" s="81"/>
      <c r="Q62" s="81"/>
      <c r="R62" s="91"/>
      <c r="S62" s="91"/>
      <c r="T62" s="91"/>
      <c r="U62" s="91"/>
      <c r="V62" s="52"/>
      <c r="W62" s="52"/>
      <c r="X62" s="52"/>
      <c r="Y62" s="52"/>
      <c r="Z62" s="51"/>
      <c r="AA62" s="76"/>
      <c r="AB62" s="76"/>
      <c r="AC62" s="77"/>
      <c r="AD62" s="83" t="s">
        <v>1216</v>
      </c>
      <c r="AE62" s="83">
        <v>1166</v>
      </c>
      <c r="AF62" s="83">
        <v>916</v>
      </c>
      <c r="AG62" s="83">
        <v>7142</v>
      </c>
      <c r="AH62" s="83">
        <v>5204</v>
      </c>
      <c r="AI62" s="83"/>
      <c r="AJ62" s="83" t="s">
        <v>1357</v>
      </c>
      <c r="AK62" s="83" t="s">
        <v>1479</v>
      </c>
      <c r="AL62" s="88" t="s">
        <v>1581</v>
      </c>
      <c r="AM62" s="83"/>
      <c r="AN62" s="85">
        <v>42000.272175925929</v>
      </c>
      <c r="AO62" s="88" t="s">
        <v>1702</v>
      </c>
      <c r="AP62" s="83" t="b">
        <v>0</v>
      </c>
      <c r="AQ62" s="83" t="b">
        <v>0</v>
      </c>
      <c r="AR62" s="83" t="b">
        <v>0</v>
      </c>
      <c r="AS62" s="83" t="s">
        <v>1076</v>
      </c>
      <c r="AT62" s="83">
        <v>64</v>
      </c>
      <c r="AU62" s="88" t="s">
        <v>1793</v>
      </c>
      <c r="AV62" s="83" t="b">
        <v>0</v>
      </c>
      <c r="AW62" s="83" t="s">
        <v>1994</v>
      </c>
      <c r="AX62" s="88" t="s">
        <v>2054</v>
      </c>
      <c r="AY62" s="83" t="s">
        <v>66</v>
      </c>
      <c r="AZ62" s="2"/>
      <c r="BA62" s="3"/>
      <c r="BB62" s="3"/>
      <c r="BC62" s="3"/>
      <c r="BD62" s="3"/>
    </row>
    <row r="63" spans="1:56" x14ac:dyDescent="0.25">
      <c r="A63" s="69" t="s">
        <v>268</v>
      </c>
      <c r="B63" s="70"/>
      <c r="C63" s="70"/>
      <c r="D63" s="71"/>
      <c r="E63" s="73"/>
      <c r="F63" s="107" t="s">
        <v>1903</v>
      </c>
      <c r="G63" s="70"/>
      <c r="H63" s="74"/>
      <c r="I63" s="75"/>
      <c r="J63" s="75"/>
      <c r="K63" s="74" t="s">
        <v>2206</v>
      </c>
      <c r="L63" s="78"/>
      <c r="M63" s="79"/>
      <c r="N63" s="79"/>
      <c r="O63" s="80"/>
      <c r="P63" s="81"/>
      <c r="Q63" s="81"/>
      <c r="R63" s="91"/>
      <c r="S63" s="91"/>
      <c r="T63" s="91"/>
      <c r="U63" s="91"/>
      <c r="V63" s="52"/>
      <c r="W63" s="52"/>
      <c r="X63" s="52"/>
      <c r="Y63" s="52"/>
      <c r="Z63" s="51"/>
      <c r="AA63" s="76"/>
      <c r="AB63" s="76"/>
      <c r="AC63" s="77"/>
      <c r="AD63" s="83" t="s">
        <v>1217</v>
      </c>
      <c r="AE63" s="83">
        <v>1193</v>
      </c>
      <c r="AF63" s="83">
        <v>8464</v>
      </c>
      <c r="AG63" s="83">
        <v>3925</v>
      </c>
      <c r="AH63" s="83">
        <v>1247</v>
      </c>
      <c r="AI63" s="83">
        <v>-28800</v>
      </c>
      <c r="AJ63" s="83" t="s">
        <v>1358</v>
      </c>
      <c r="AK63" s="83"/>
      <c r="AL63" s="88" t="s">
        <v>1582</v>
      </c>
      <c r="AM63" s="83" t="s">
        <v>1634</v>
      </c>
      <c r="AN63" s="85">
        <v>41908.595543981479</v>
      </c>
      <c r="AO63" s="88" t="s">
        <v>1703</v>
      </c>
      <c r="AP63" s="83" t="b">
        <v>0</v>
      </c>
      <c r="AQ63" s="83" t="b">
        <v>0</v>
      </c>
      <c r="AR63" s="83" t="b">
        <v>1</v>
      </c>
      <c r="AS63" s="83" t="s">
        <v>1076</v>
      </c>
      <c r="AT63" s="83">
        <v>90</v>
      </c>
      <c r="AU63" s="88" t="s">
        <v>1793</v>
      </c>
      <c r="AV63" s="83" t="b">
        <v>0</v>
      </c>
      <c r="AW63" s="83" t="s">
        <v>1994</v>
      </c>
      <c r="AX63" s="88" t="s">
        <v>2055</v>
      </c>
      <c r="AY63" s="83" t="s">
        <v>66</v>
      </c>
      <c r="AZ63" s="2"/>
      <c r="BA63" s="3"/>
      <c r="BB63" s="3"/>
      <c r="BC63" s="3"/>
      <c r="BD63" s="3"/>
    </row>
    <row r="64" spans="1:56" x14ac:dyDescent="0.25">
      <c r="A64" s="69" t="s">
        <v>269</v>
      </c>
      <c r="B64" s="70"/>
      <c r="C64" s="70"/>
      <c r="D64" s="71"/>
      <c r="E64" s="73"/>
      <c r="F64" s="107" t="s">
        <v>1904</v>
      </c>
      <c r="G64" s="70"/>
      <c r="H64" s="74"/>
      <c r="I64" s="75"/>
      <c r="J64" s="75"/>
      <c r="K64" s="74" t="s">
        <v>2207</v>
      </c>
      <c r="L64" s="78"/>
      <c r="M64" s="79"/>
      <c r="N64" s="79"/>
      <c r="O64" s="80"/>
      <c r="P64" s="81"/>
      <c r="Q64" s="81"/>
      <c r="R64" s="91"/>
      <c r="S64" s="91"/>
      <c r="T64" s="91"/>
      <c r="U64" s="91"/>
      <c r="V64" s="52"/>
      <c r="W64" s="52"/>
      <c r="X64" s="52"/>
      <c r="Y64" s="52"/>
      <c r="Z64" s="51"/>
      <c r="AA64" s="76"/>
      <c r="AB64" s="76"/>
      <c r="AC64" s="77"/>
      <c r="AD64" s="83" t="s">
        <v>1218</v>
      </c>
      <c r="AE64" s="83">
        <v>93</v>
      </c>
      <c r="AF64" s="83">
        <v>87</v>
      </c>
      <c r="AG64" s="83">
        <v>409</v>
      </c>
      <c r="AH64" s="83">
        <v>311</v>
      </c>
      <c r="AI64" s="83">
        <v>36000</v>
      </c>
      <c r="AJ64" s="83" t="s">
        <v>1359</v>
      </c>
      <c r="AK64" s="83" t="s">
        <v>1480</v>
      </c>
      <c r="AL64" s="88" t="s">
        <v>1583</v>
      </c>
      <c r="AM64" s="83" t="s">
        <v>1127</v>
      </c>
      <c r="AN64" s="85">
        <v>40632.359085648146</v>
      </c>
      <c r="AO64" s="88" t="s">
        <v>1704</v>
      </c>
      <c r="AP64" s="83" t="b">
        <v>0</v>
      </c>
      <c r="AQ64" s="83" t="b">
        <v>0</v>
      </c>
      <c r="AR64" s="83" t="b">
        <v>1</v>
      </c>
      <c r="AS64" s="83" t="s">
        <v>1076</v>
      </c>
      <c r="AT64" s="83">
        <v>15</v>
      </c>
      <c r="AU64" s="88" t="s">
        <v>1793</v>
      </c>
      <c r="AV64" s="83" t="b">
        <v>0</v>
      </c>
      <c r="AW64" s="83" t="s">
        <v>1994</v>
      </c>
      <c r="AX64" s="88" t="s">
        <v>2056</v>
      </c>
      <c r="AY64" s="83" t="s">
        <v>66</v>
      </c>
      <c r="AZ64" s="2"/>
      <c r="BA64" s="3"/>
      <c r="BB64" s="3"/>
      <c r="BC64" s="3"/>
      <c r="BD64" s="3"/>
    </row>
    <row r="65" spans="1:56" x14ac:dyDescent="0.25">
      <c r="A65" s="69" t="s">
        <v>270</v>
      </c>
      <c r="B65" s="70"/>
      <c r="C65" s="70"/>
      <c r="D65" s="71"/>
      <c r="E65" s="73"/>
      <c r="F65" s="107" t="s">
        <v>1905</v>
      </c>
      <c r="G65" s="70"/>
      <c r="H65" s="74"/>
      <c r="I65" s="75"/>
      <c r="J65" s="75"/>
      <c r="K65" s="74" t="s">
        <v>2208</v>
      </c>
      <c r="L65" s="78"/>
      <c r="M65" s="79"/>
      <c r="N65" s="79"/>
      <c r="O65" s="80"/>
      <c r="P65" s="81"/>
      <c r="Q65" s="81"/>
      <c r="R65" s="91"/>
      <c r="S65" s="91"/>
      <c r="T65" s="91"/>
      <c r="U65" s="91"/>
      <c r="V65" s="52"/>
      <c r="W65" s="52"/>
      <c r="X65" s="52"/>
      <c r="Y65" s="52"/>
      <c r="Z65" s="51"/>
      <c r="AA65" s="76"/>
      <c r="AB65" s="76"/>
      <c r="AC65" s="77"/>
      <c r="AD65" s="83" t="s">
        <v>1219</v>
      </c>
      <c r="AE65" s="83">
        <v>1161</v>
      </c>
      <c r="AF65" s="83">
        <v>427</v>
      </c>
      <c r="AG65" s="83">
        <v>100511</v>
      </c>
      <c r="AH65" s="83">
        <v>106679</v>
      </c>
      <c r="AI65" s="83">
        <v>-18000</v>
      </c>
      <c r="AJ65" s="83" t="s">
        <v>1360</v>
      </c>
      <c r="AK65" s="83" t="s">
        <v>1481</v>
      </c>
      <c r="AL65" s="88" t="s">
        <v>1584</v>
      </c>
      <c r="AM65" s="83" t="s">
        <v>1638</v>
      </c>
      <c r="AN65" s="85">
        <v>41072.068310185183</v>
      </c>
      <c r="AO65" s="88" t="s">
        <v>1705</v>
      </c>
      <c r="AP65" s="83" t="b">
        <v>0</v>
      </c>
      <c r="AQ65" s="83" t="b">
        <v>0</v>
      </c>
      <c r="AR65" s="83" t="b">
        <v>1</v>
      </c>
      <c r="AS65" s="83" t="s">
        <v>1076</v>
      </c>
      <c r="AT65" s="83">
        <v>63</v>
      </c>
      <c r="AU65" s="88" t="s">
        <v>1797</v>
      </c>
      <c r="AV65" s="83" t="b">
        <v>0</v>
      </c>
      <c r="AW65" s="83" t="s">
        <v>1994</v>
      </c>
      <c r="AX65" s="88" t="s">
        <v>2057</v>
      </c>
      <c r="AY65" s="83" t="s">
        <v>66</v>
      </c>
      <c r="AZ65" s="2"/>
      <c r="BA65" s="3"/>
      <c r="BB65" s="3"/>
      <c r="BC65" s="3"/>
      <c r="BD65" s="3"/>
    </row>
    <row r="66" spans="1:56" x14ac:dyDescent="0.25">
      <c r="A66" s="69" t="s">
        <v>271</v>
      </c>
      <c r="B66" s="70"/>
      <c r="C66" s="70"/>
      <c r="D66" s="71"/>
      <c r="E66" s="73"/>
      <c r="F66" s="107" t="s">
        <v>1906</v>
      </c>
      <c r="G66" s="70"/>
      <c r="H66" s="74"/>
      <c r="I66" s="75"/>
      <c r="J66" s="75"/>
      <c r="K66" s="74" t="s">
        <v>2209</v>
      </c>
      <c r="L66" s="78"/>
      <c r="M66" s="79"/>
      <c r="N66" s="79"/>
      <c r="O66" s="80"/>
      <c r="P66" s="81"/>
      <c r="Q66" s="81"/>
      <c r="R66" s="91"/>
      <c r="S66" s="91"/>
      <c r="T66" s="91"/>
      <c r="U66" s="91"/>
      <c r="V66" s="52"/>
      <c r="W66" s="52"/>
      <c r="X66" s="52"/>
      <c r="Y66" s="52"/>
      <c r="Z66" s="51"/>
      <c r="AA66" s="76"/>
      <c r="AB66" s="76"/>
      <c r="AC66" s="77"/>
      <c r="AD66" s="83" t="s">
        <v>1220</v>
      </c>
      <c r="AE66" s="83">
        <v>27</v>
      </c>
      <c r="AF66" s="83">
        <v>59</v>
      </c>
      <c r="AG66" s="83">
        <v>1196</v>
      </c>
      <c r="AH66" s="83">
        <v>547</v>
      </c>
      <c r="AI66" s="83">
        <v>-28800</v>
      </c>
      <c r="AJ66" s="83" t="s">
        <v>1361</v>
      </c>
      <c r="AK66" s="83" t="s">
        <v>1361</v>
      </c>
      <c r="AL66" s="88" t="s">
        <v>1585</v>
      </c>
      <c r="AM66" s="83" t="s">
        <v>1634</v>
      </c>
      <c r="AN66" s="85">
        <v>42036.479074074072</v>
      </c>
      <c r="AO66" s="88" t="s">
        <v>1706</v>
      </c>
      <c r="AP66" s="83" t="b">
        <v>0</v>
      </c>
      <c r="AQ66" s="83" t="b">
        <v>0</v>
      </c>
      <c r="AR66" s="83" t="b">
        <v>0</v>
      </c>
      <c r="AS66" s="83" t="s">
        <v>1076</v>
      </c>
      <c r="AT66" s="83">
        <v>3</v>
      </c>
      <c r="AU66" s="88" t="s">
        <v>1793</v>
      </c>
      <c r="AV66" s="83" t="b">
        <v>0</v>
      </c>
      <c r="AW66" s="83" t="s">
        <v>1994</v>
      </c>
      <c r="AX66" s="88" t="s">
        <v>2058</v>
      </c>
      <c r="AY66" s="83" t="s">
        <v>66</v>
      </c>
      <c r="AZ66" s="2"/>
      <c r="BA66" s="3"/>
      <c r="BB66" s="3"/>
      <c r="BC66" s="3"/>
      <c r="BD66" s="3"/>
    </row>
    <row r="67" spans="1:56" x14ac:dyDescent="0.25">
      <c r="A67" s="69" t="s">
        <v>272</v>
      </c>
      <c r="B67" s="70"/>
      <c r="C67" s="70"/>
      <c r="D67" s="71"/>
      <c r="E67" s="73"/>
      <c r="F67" s="107" t="s">
        <v>1907</v>
      </c>
      <c r="G67" s="70"/>
      <c r="H67" s="74"/>
      <c r="I67" s="75"/>
      <c r="J67" s="75"/>
      <c r="K67" s="74" t="s">
        <v>2210</v>
      </c>
      <c r="L67" s="78"/>
      <c r="M67" s="79"/>
      <c r="N67" s="79"/>
      <c r="O67" s="80"/>
      <c r="P67" s="81"/>
      <c r="Q67" s="81"/>
      <c r="R67" s="91"/>
      <c r="S67" s="91"/>
      <c r="T67" s="91"/>
      <c r="U67" s="91"/>
      <c r="V67" s="52"/>
      <c r="W67" s="52"/>
      <c r="X67" s="52"/>
      <c r="Y67" s="52"/>
      <c r="Z67" s="51"/>
      <c r="AA67" s="76"/>
      <c r="AB67" s="76"/>
      <c r="AC67" s="77"/>
      <c r="AD67" s="83" t="s">
        <v>1221</v>
      </c>
      <c r="AE67" s="83">
        <v>190</v>
      </c>
      <c r="AF67" s="83">
        <v>239</v>
      </c>
      <c r="AG67" s="83">
        <v>7419</v>
      </c>
      <c r="AH67" s="83">
        <v>5308</v>
      </c>
      <c r="AI67" s="83">
        <v>-28800</v>
      </c>
      <c r="AJ67" s="83" t="s">
        <v>1362</v>
      </c>
      <c r="AK67" s="83"/>
      <c r="AL67" s="83"/>
      <c r="AM67" s="83" t="s">
        <v>1634</v>
      </c>
      <c r="AN67" s="85">
        <v>42231.673981481479</v>
      </c>
      <c r="AO67" s="88" t="s">
        <v>1707</v>
      </c>
      <c r="AP67" s="83" t="b">
        <v>1</v>
      </c>
      <c r="AQ67" s="83" t="b">
        <v>0</v>
      </c>
      <c r="AR67" s="83" t="b">
        <v>0</v>
      </c>
      <c r="AS67" s="83" t="s">
        <v>1076</v>
      </c>
      <c r="AT67" s="83">
        <v>1</v>
      </c>
      <c r="AU67" s="88" t="s">
        <v>1793</v>
      </c>
      <c r="AV67" s="83" t="b">
        <v>0</v>
      </c>
      <c r="AW67" s="83" t="s">
        <v>1994</v>
      </c>
      <c r="AX67" s="88" t="s">
        <v>2059</v>
      </c>
      <c r="AY67" s="83" t="s">
        <v>66</v>
      </c>
      <c r="AZ67" s="2"/>
      <c r="BA67" s="3"/>
      <c r="BB67" s="3"/>
      <c r="BC67" s="3"/>
      <c r="BD67" s="3"/>
    </row>
    <row r="68" spans="1:56" x14ac:dyDescent="0.25">
      <c r="A68" s="69" t="s">
        <v>273</v>
      </c>
      <c r="B68" s="70"/>
      <c r="C68" s="70"/>
      <c r="D68" s="71"/>
      <c r="E68" s="73"/>
      <c r="F68" s="107" t="s">
        <v>1908</v>
      </c>
      <c r="G68" s="70"/>
      <c r="H68" s="74"/>
      <c r="I68" s="75"/>
      <c r="J68" s="75"/>
      <c r="K68" s="74" t="s">
        <v>2211</v>
      </c>
      <c r="L68" s="78"/>
      <c r="M68" s="79"/>
      <c r="N68" s="79"/>
      <c r="O68" s="80"/>
      <c r="P68" s="81"/>
      <c r="Q68" s="81"/>
      <c r="R68" s="91"/>
      <c r="S68" s="91"/>
      <c r="T68" s="91"/>
      <c r="U68" s="91"/>
      <c r="V68" s="52"/>
      <c r="W68" s="52"/>
      <c r="X68" s="52"/>
      <c r="Y68" s="52"/>
      <c r="Z68" s="51"/>
      <c r="AA68" s="76"/>
      <c r="AB68" s="76"/>
      <c r="AC68" s="77"/>
      <c r="AD68" s="83" t="s">
        <v>1222</v>
      </c>
      <c r="AE68" s="83">
        <v>154</v>
      </c>
      <c r="AF68" s="83">
        <v>44</v>
      </c>
      <c r="AG68" s="83">
        <v>424</v>
      </c>
      <c r="AH68" s="83">
        <v>210</v>
      </c>
      <c r="AI68" s="83"/>
      <c r="AJ68" s="83" t="s">
        <v>1363</v>
      </c>
      <c r="AK68" s="83" t="s">
        <v>1482</v>
      </c>
      <c r="AL68" s="83"/>
      <c r="AM68" s="83"/>
      <c r="AN68" s="85">
        <v>42193.203530092593</v>
      </c>
      <c r="AO68" s="88" t="s">
        <v>1708</v>
      </c>
      <c r="AP68" s="83" t="b">
        <v>1</v>
      </c>
      <c r="AQ68" s="83" t="b">
        <v>0</v>
      </c>
      <c r="AR68" s="83" t="b">
        <v>0</v>
      </c>
      <c r="AS68" s="83" t="s">
        <v>1789</v>
      </c>
      <c r="AT68" s="83">
        <v>1</v>
      </c>
      <c r="AU68" s="88" t="s">
        <v>1793</v>
      </c>
      <c r="AV68" s="83" t="b">
        <v>0</v>
      </c>
      <c r="AW68" s="83" t="s">
        <v>1994</v>
      </c>
      <c r="AX68" s="88" t="s">
        <v>2060</v>
      </c>
      <c r="AY68" s="83" t="s">
        <v>66</v>
      </c>
      <c r="AZ68" s="2"/>
      <c r="BA68" s="3"/>
      <c r="BB68" s="3"/>
      <c r="BC68" s="3"/>
      <c r="BD68" s="3"/>
    </row>
    <row r="69" spans="1:56" x14ac:dyDescent="0.25">
      <c r="A69" s="69" t="s">
        <v>274</v>
      </c>
      <c r="B69" s="70"/>
      <c r="C69" s="70"/>
      <c r="D69" s="71"/>
      <c r="E69" s="73"/>
      <c r="F69" s="107" t="s">
        <v>1909</v>
      </c>
      <c r="G69" s="70"/>
      <c r="H69" s="74"/>
      <c r="I69" s="75"/>
      <c r="J69" s="75"/>
      <c r="K69" s="74" t="s">
        <v>2212</v>
      </c>
      <c r="L69" s="78"/>
      <c r="M69" s="79"/>
      <c r="N69" s="79"/>
      <c r="O69" s="80"/>
      <c r="P69" s="81"/>
      <c r="Q69" s="81"/>
      <c r="R69" s="91"/>
      <c r="S69" s="91"/>
      <c r="T69" s="91"/>
      <c r="U69" s="91"/>
      <c r="V69" s="52"/>
      <c r="W69" s="52"/>
      <c r="X69" s="52"/>
      <c r="Y69" s="52"/>
      <c r="Z69" s="51"/>
      <c r="AA69" s="76"/>
      <c r="AB69" s="76"/>
      <c r="AC69" s="77"/>
      <c r="AD69" s="83" t="s">
        <v>1223</v>
      </c>
      <c r="AE69" s="83">
        <v>763</v>
      </c>
      <c r="AF69" s="83">
        <v>796</v>
      </c>
      <c r="AG69" s="83">
        <v>9599</v>
      </c>
      <c r="AH69" s="83">
        <v>5035</v>
      </c>
      <c r="AI69" s="83">
        <v>-21600</v>
      </c>
      <c r="AJ69" s="83" t="s">
        <v>1364</v>
      </c>
      <c r="AK69" s="83"/>
      <c r="AL69" s="83"/>
      <c r="AM69" s="83" t="s">
        <v>1639</v>
      </c>
      <c r="AN69" s="85">
        <v>39835.785729166666</v>
      </c>
      <c r="AO69" s="88" t="s">
        <v>1709</v>
      </c>
      <c r="AP69" s="83" t="b">
        <v>1</v>
      </c>
      <c r="AQ69" s="83" t="b">
        <v>0</v>
      </c>
      <c r="AR69" s="83" t="b">
        <v>1</v>
      </c>
      <c r="AS69" s="83" t="s">
        <v>1076</v>
      </c>
      <c r="AT69" s="83">
        <v>19</v>
      </c>
      <c r="AU69" s="88" t="s">
        <v>1793</v>
      </c>
      <c r="AV69" s="83" t="b">
        <v>0</v>
      </c>
      <c r="AW69" s="83" t="s">
        <v>1994</v>
      </c>
      <c r="AX69" s="88" t="s">
        <v>2061</v>
      </c>
      <c r="AY69" s="83" t="s">
        <v>66</v>
      </c>
      <c r="AZ69" s="2"/>
      <c r="BA69" s="3"/>
      <c r="BB69" s="3"/>
      <c r="BC69" s="3"/>
      <c r="BD69" s="3"/>
    </row>
    <row r="70" spans="1:56" x14ac:dyDescent="0.25">
      <c r="A70" s="69" t="s">
        <v>275</v>
      </c>
      <c r="B70" s="70"/>
      <c r="C70" s="70"/>
      <c r="D70" s="71"/>
      <c r="E70" s="73"/>
      <c r="F70" s="107" t="s">
        <v>1910</v>
      </c>
      <c r="G70" s="70"/>
      <c r="H70" s="74"/>
      <c r="I70" s="75"/>
      <c r="J70" s="75"/>
      <c r="K70" s="74" t="s">
        <v>2213</v>
      </c>
      <c r="L70" s="78"/>
      <c r="M70" s="79"/>
      <c r="N70" s="79"/>
      <c r="O70" s="80"/>
      <c r="P70" s="81"/>
      <c r="Q70" s="81"/>
      <c r="R70" s="91"/>
      <c r="S70" s="91"/>
      <c r="T70" s="91"/>
      <c r="U70" s="91"/>
      <c r="V70" s="52"/>
      <c r="W70" s="52"/>
      <c r="X70" s="52"/>
      <c r="Y70" s="52"/>
      <c r="Z70" s="51"/>
      <c r="AA70" s="76"/>
      <c r="AB70" s="76"/>
      <c r="AC70" s="77"/>
      <c r="AD70" s="83" t="s">
        <v>1224</v>
      </c>
      <c r="AE70" s="83">
        <v>658</v>
      </c>
      <c r="AF70" s="83">
        <v>1962</v>
      </c>
      <c r="AG70" s="83">
        <v>18242</v>
      </c>
      <c r="AH70" s="83">
        <v>5061</v>
      </c>
      <c r="AI70" s="83">
        <v>18000</v>
      </c>
      <c r="AJ70" s="83" t="s">
        <v>1365</v>
      </c>
      <c r="AK70" s="83"/>
      <c r="AL70" s="88" t="s">
        <v>1586</v>
      </c>
      <c r="AM70" s="83" t="s">
        <v>1644</v>
      </c>
      <c r="AN70" s="85">
        <v>39921.33388888889</v>
      </c>
      <c r="AO70" s="88" t="s">
        <v>1710</v>
      </c>
      <c r="AP70" s="83" t="b">
        <v>0</v>
      </c>
      <c r="AQ70" s="83" t="b">
        <v>0</v>
      </c>
      <c r="AR70" s="83" t="b">
        <v>0</v>
      </c>
      <c r="AS70" s="83" t="s">
        <v>1076</v>
      </c>
      <c r="AT70" s="83">
        <v>31</v>
      </c>
      <c r="AU70" s="88" t="s">
        <v>1810</v>
      </c>
      <c r="AV70" s="83" t="b">
        <v>0</v>
      </c>
      <c r="AW70" s="83" t="s">
        <v>1994</v>
      </c>
      <c r="AX70" s="88" t="s">
        <v>2062</v>
      </c>
      <c r="AY70" s="83" t="s">
        <v>66</v>
      </c>
      <c r="AZ70" s="2"/>
      <c r="BA70" s="3"/>
      <c r="BB70" s="3"/>
      <c r="BC70" s="3"/>
      <c r="BD70" s="3"/>
    </row>
    <row r="71" spans="1:56" x14ac:dyDescent="0.25">
      <c r="A71" s="69" t="s">
        <v>276</v>
      </c>
      <c r="B71" s="70"/>
      <c r="C71" s="70"/>
      <c r="D71" s="71"/>
      <c r="E71" s="73"/>
      <c r="F71" s="107" t="s">
        <v>1911</v>
      </c>
      <c r="G71" s="70"/>
      <c r="H71" s="74"/>
      <c r="I71" s="75"/>
      <c r="J71" s="75"/>
      <c r="K71" s="74" t="s">
        <v>2214</v>
      </c>
      <c r="L71" s="78"/>
      <c r="M71" s="79"/>
      <c r="N71" s="79"/>
      <c r="O71" s="80"/>
      <c r="P71" s="81"/>
      <c r="Q71" s="81"/>
      <c r="R71" s="91"/>
      <c r="S71" s="91"/>
      <c r="T71" s="91"/>
      <c r="U71" s="91"/>
      <c r="V71" s="52"/>
      <c r="W71" s="52"/>
      <c r="X71" s="52"/>
      <c r="Y71" s="52"/>
      <c r="Z71" s="51"/>
      <c r="AA71" s="76"/>
      <c r="AB71" s="76"/>
      <c r="AC71" s="77"/>
      <c r="AD71" s="83" t="s">
        <v>1225</v>
      </c>
      <c r="AE71" s="83">
        <v>90</v>
      </c>
      <c r="AF71" s="83">
        <v>266</v>
      </c>
      <c r="AG71" s="83">
        <v>6361</v>
      </c>
      <c r="AH71" s="83">
        <v>4895</v>
      </c>
      <c r="AI71" s="83">
        <v>-28800</v>
      </c>
      <c r="AJ71" s="83" t="s">
        <v>1366</v>
      </c>
      <c r="AK71" s="83" t="s">
        <v>1483</v>
      </c>
      <c r="AL71" s="88" t="s">
        <v>1587</v>
      </c>
      <c r="AM71" s="83" t="s">
        <v>1634</v>
      </c>
      <c r="AN71" s="85">
        <v>42327.291886574072</v>
      </c>
      <c r="AO71" s="88" t="s">
        <v>1711</v>
      </c>
      <c r="AP71" s="83" t="b">
        <v>0</v>
      </c>
      <c r="AQ71" s="83" t="b">
        <v>0</v>
      </c>
      <c r="AR71" s="83" t="b">
        <v>0</v>
      </c>
      <c r="AS71" s="83" t="s">
        <v>1076</v>
      </c>
      <c r="AT71" s="83">
        <v>16</v>
      </c>
      <c r="AU71" s="88" t="s">
        <v>1793</v>
      </c>
      <c r="AV71" s="83" t="b">
        <v>0</v>
      </c>
      <c r="AW71" s="83" t="s">
        <v>1994</v>
      </c>
      <c r="AX71" s="88" t="s">
        <v>2063</v>
      </c>
      <c r="AY71" s="83" t="s">
        <v>66</v>
      </c>
      <c r="AZ71" s="2"/>
      <c r="BA71" s="3"/>
      <c r="BB71" s="3"/>
      <c r="BC71" s="3"/>
      <c r="BD71" s="3"/>
    </row>
    <row r="72" spans="1:56" x14ac:dyDescent="0.25">
      <c r="A72" s="69" t="s">
        <v>277</v>
      </c>
      <c r="B72" s="70"/>
      <c r="C72" s="70"/>
      <c r="D72" s="71"/>
      <c r="E72" s="73"/>
      <c r="F72" s="107" t="s">
        <v>1912</v>
      </c>
      <c r="G72" s="70"/>
      <c r="H72" s="74"/>
      <c r="I72" s="75"/>
      <c r="J72" s="75"/>
      <c r="K72" s="74" t="s">
        <v>2215</v>
      </c>
      <c r="L72" s="78"/>
      <c r="M72" s="79"/>
      <c r="N72" s="79"/>
      <c r="O72" s="80"/>
      <c r="P72" s="81"/>
      <c r="Q72" s="81"/>
      <c r="R72" s="91"/>
      <c r="S72" s="91"/>
      <c r="T72" s="91"/>
      <c r="U72" s="91"/>
      <c r="V72" s="52"/>
      <c r="W72" s="52"/>
      <c r="X72" s="52"/>
      <c r="Y72" s="52"/>
      <c r="Z72" s="51"/>
      <c r="AA72" s="76"/>
      <c r="AB72" s="76"/>
      <c r="AC72" s="77"/>
      <c r="AD72" s="83" t="s">
        <v>1226</v>
      </c>
      <c r="AE72" s="83">
        <v>360</v>
      </c>
      <c r="AF72" s="83">
        <v>154</v>
      </c>
      <c r="AG72" s="83">
        <v>879</v>
      </c>
      <c r="AH72" s="83">
        <v>62</v>
      </c>
      <c r="AI72" s="83">
        <v>0</v>
      </c>
      <c r="AJ72" s="83" t="s">
        <v>1367</v>
      </c>
      <c r="AK72" s="83" t="s">
        <v>1484</v>
      </c>
      <c r="AL72" s="88" t="s">
        <v>1588</v>
      </c>
      <c r="AM72" s="83" t="s">
        <v>1472</v>
      </c>
      <c r="AN72" s="85">
        <v>40159.700949074075</v>
      </c>
      <c r="AO72" s="88" t="s">
        <v>1712</v>
      </c>
      <c r="AP72" s="83" t="b">
        <v>1</v>
      </c>
      <c r="AQ72" s="83" t="b">
        <v>0</v>
      </c>
      <c r="AR72" s="83" t="b">
        <v>0</v>
      </c>
      <c r="AS72" s="83" t="s">
        <v>1076</v>
      </c>
      <c r="AT72" s="83">
        <v>7</v>
      </c>
      <c r="AU72" s="88" t="s">
        <v>1793</v>
      </c>
      <c r="AV72" s="83" t="b">
        <v>0</v>
      </c>
      <c r="AW72" s="83" t="s">
        <v>1994</v>
      </c>
      <c r="AX72" s="88" t="s">
        <v>2064</v>
      </c>
      <c r="AY72" s="83" t="s">
        <v>66</v>
      </c>
      <c r="AZ72" s="2"/>
      <c r="BA72" s="3"/>
      <c r="BB72" s="3"/>
      <c r="BC72" s="3"/>
      <c r="BD72" s="3"/>
    </row>
    <row r="73" spans="1:56" x14ac:dyDescent="0.25">
      <c r="A73" s="69" t="s">
        <v>278</v>
      </c>
      <c r="B73" s="70"/>
      <c r="C73" s="70"/>
      <c r="D73" s="71"/>
      <c r="E73" s="73"/>
      <c r="F73" s="107" t="s">
        <v>1913</v>
      </c>
      <c r="G73" s="70"/>
      <c r="H73" s="74"/>
      <c r="I73" s="75"/>
      <c r="J73" s="75"/>
      <c r="K73" s="74" t="s">
        <v>2216</v>
      </c>
      <c r="L73" s="78"/>
      <c r="M73" s="79"/>
      <c r="N73" s="79"/>
      <c r="O73" s="80"/>
      <c r="P73" s="81"/>
      <c r="Q73" s="81"/>
      <c r="R73" s="91"/>
      <c r="S73" s="91"/>
      <c r="T73" s="91"/>
      <c r="U73" s="91"/>
      <c r="V73" s="52"/>
      <c r="W73" s="52"/>
      <c r="X73" s="52"/>
      <c r="Y73" s="52"/>
      <c r="Z73" s="51"/>
      <c r="AA73" s="76"/>
      <c r="AB73" s="76"/>
      <c r="AC73" s="77"/>
      <c r="AD73" s="83" t="s">
        <v>1227</v>
      </c>
      <c r="AE73" s="83">
        <v>2683</v>
      </c>
      <c r="AF73" s="83">
        <v>3671</v>
      </c>
      <c r="AG73" s="83">
        <v>14552</v>
      </c>
      <c r="AH73" s="83">
        <v>2955</v>
      </c>
      <c r="AI73" s="83">
        <v>-18000</v>
      </c>
      <c r="AJ73" s="83" t="s">
        <v>1368</v>
      </c>
      <c r="AK73" s="83" t="s">
        <v>1485</v>
      </c>
      <c r="AL73" s="83"/>
      <c r="AM73" s="83" t="s">
        <v>1645</v>
      </c>
      <c r="AN73" s="85">
        <v>40282.986909722225</v>
      </c>
      <c r="AO73" s="83"/>
      <c r="AP73" s="83" t="b">
        <v>1</v>
      </c>
      <c r="AQ73" s="83" t="b">
        <v>0</v>
      </c>
      <c r="AR73" s="83" t="b">
        <v>1</v>
      </c>
      <c r="AS73" s="83" t="s">
        <v>1076</v>
      </c>
      <c r="AT73" s="83">
        <v>32</v>
      </c>
      <c r="AU73" s="88" t="s">
        <v>1793</v>
      </c>
      <c r="AV73" s="83" t="b">
        <v>0</v>
      </c>
      <c r="AW73" s="83" t="s">
        <v>1994</v>
      </c>
      <c r="AX73" s="88" t="s">
        <v>2065</v>
      </c>
      <c r="AY73" s="83" t="s">
        <v>66</v>
      </c>
      <c r="AZ73" s="2"/>
      <c r="BA73" s="3"/>
      <c r="BB73" s="3"/>
      <c r="BC73" s="3"/>
      <c r="BD73" s="3"/>
    </row>
    <row r="74" spans="1:56" x14ac:dyDescent="0.25">
      <c r="A74" s="69" t="s">
        <v>279</v>
      </c>
      <c r="B74" s="70"/>
      <c r="C74" s="70"/>
      <c r="D74" s="71"/>
      <c r="E74" s="73"/>
      <c r="F74" s="107" t="s">
        <v>1914</v>
      </c>
      <c r="G74" s="70"/>
      <c r="H74" s="74"/>
      <c r="I74" s="75"/>
      <c r="J74" s="75"/>
      <c r="K74" s="74" t="s">
        <v>2217</v>
      </c>
      <c r="L74" s="78"/>
      <c r="M74" s="79"/>
      <c r="N74" s="79"/>
      <c r="O74" s="80"/>
      <c r="P74" s="81"/>
      <c r="Q74" s="81"/>
      <c r="R74" s="91"/>
      <c r="S74" s="91"/>
      <c r="T74" s="91"/>
      <c r="U74" s="91"/>
      <c r="V74" s="52"/>
      <c r="W74" s="52"/>
      <c r="X74" s="52"/>
      <c r="Y74" s="52"/>
      <c r="Z74" s="51"/>
      <c r="AA74" s="76"/>
      <c r="AB74" s="76"/>
      <c r="AC74" s="77"/>
      <c r="AD74" s="83" t="s">
        <v>1228</v>
      </c>
      <c r="AE74" s="83">
        <v>205</v>
      </c>
      <c r="AF74" s="83">
        <v>329</v>
      </c>
      <c r="AG74" s="83">
        <v>13353</v>
      </c>
      <c r="AH74" s="83">
        <v>880</v>
      </c>
      <c r="AI74" s="83">
        <v>-21600</v>
      </c>
      <c r="AJ74" s="83" t="s">
        <v>1369</v>
      </c>
      <c r="AK74" s="83" t="s">
        <v>1486</v>
      </c>
      <c r="AL74" s="88" t="s">
        <v>1589</v>
      </c>
      <c r="AM74" s="83" t="s">
        <v>1639</v>
      </c>
      <c r="AN74" s="85">
        <v>39796.070752314816</v>
      </c>
      <c r="AO74" s="88" t="s">
        <v>1713</v>
      </c>
      <c r="AP74" s="83" t="b">
        <v>0</v>
      </c>
      <c r="AQ74" s="83" t="b">
        <v>0</v>
      </c>
      <c r="AR74" s="83" t="b">
        <v>1</v>
      </c>
      <c r="AS74" s="83" t="s">
        <v>1076</v>
      </c>
      <c r="AT74" s="83">
        <v>22</v>
      </c>
      <c r="AU74" s="88" t="s">
        <v>1811</v>
      </c>
      <c r="AV74" s="83" t="b">
        <v>0</v>
      </c>
      <c r="AW74" s="83" t="s">
        <v>1994</v>
      </c>
      <c r="AX74" s="88" t="s">
        <v>2066</v>
      </c>
      <c r="AY74" s="83" t="s">
        <v>66</v>
      </c>
      <c r="AZ74" s="2"/>
      <c r="BA74" s="3"/>
      <c r="BB74" s="3"/>
      <c r="BC74" s="3"/>
      <c r="BD74" s="3"/>
    </row>
    <row r="75" spans="1:56" x14ac:dyDescent="0.25">
      <c r="A75" s="69" t="s">
        <v>280</v>
      </c>
      <c r="B75" s="70"/>
      <c r="C75" s="70"/>
      <c r="D75" s="71"/>
      <c r="E75" s="73"/>
      <c r="F75" s="107" t="s">
        <v>1915</v>
      </c>
      <c r="G75" s="70"/>
      <c r="H75" s="74"/>
      <c r="I75" s="75"/>
      <c r="J75" s="75"/>
      <c r="K75" s="74" t="s">
        <v>2218</v>
      </c>
      <c r="L75" s="78"/>
      <c r="M75" s="79"/>
      <c r="N75" s="79"/>
      <c r="O75" s="80"/>
      <c r="P75" s="81"/>
      <c r="Q75" s="81"/>
      <c r="R75" s="91"/>
      <c r="S75" s="91"/>
      <c r="T75" s="91"/>
      <c r="U75" s="91"/>
      <c r="V75" s="52"/>
      <c r="W75" s="52"/>
      <c r="X75" s="52"/>
      <c r="Y75" s="52"/>
      <c r="Z75" s="51"/>
      <c r="AA75" s="76"/>
      <c r="AB75" s="76"/>
      <c r="AC75" s="77"/>
      <c r="AD75" s="83" t="s">
        <v>1229</v>
      </c>
      <c r="AE75" s="83">
        <v>394</v>
      </c>
      <c r="AF75" s="83">
        <v>209</v>
      </c>
      <c r="AG75" s="83">
        <v>10517</v>
      </c>
      <c r="AH75" s="83">
        <v>6133</v>
      </c>
      <c r="AI75" s="83">
        <v>0</v>
      </c>
      <c r="AJ75" s="83" t="s">
        <v>1370</v>
      </c>
      <c r="AK75" s="83"/>
      <c r="AL75" s="83"/>
      <c r="AM75" s="83" t="s">
        <v>1646</v>
      </c>
      <c r="AN75" s="85">
        <v>40643.718692129631</v>
      </c>
      <c r="AO75" s="88" t="s">
        <v>1714</v>
      </c>
      <c r="AP75" s="83" t="b">
        <v>1</v>
      </c>
      <c r="AQ75" s="83" t="b">
        <v>0</v>
      </c>
      <c r="AR75" s="83" t="b">
        <v>1</v>
      </c>
      <c r="AS75" s="83" t="s">
        <v>1076</v>
      </c>
      <c r="AT75" s="83">
        <v>9</v>
      </c>
      <c r="AU75" s="88" t="s">
        <v>1793</v>
      </c>
      <c r="AV75" s="83" t="b">
        <v>0</v>
      </c>
      <c r="AW75" s="83" t="s">
        <v>1994</v>
      </c>
      <c r="AX75" s="88" t="s">
        <v>2067</v>
      </c>
      <c r="AY75" s="83" t="s">
        <v>66</v>
      </c>
      <c r="AZ75" s="2"/>
      <c r="BA75" s="3"/>
      <c r="BB75" s="3"/>
      <c r="BC75" s="3"/>
      <c r="BD75" s="3"/>
    </row>
    <row r="76" spans="1:56" x14ac:dyDescent="0.25">
      <c r="A76" s="69" t="s">
        <v>281</v>
      </c>
      <c r="B76" s="70"/>
      <c r="C76" s="70"/>
      <c r="D76" s="71"/>
      <c r="E76" s="73"/>
      <c r="F76" s="107" t="s">
        <v>1916</v>
      </c>
      <c r="G76" s="70"/>
      <c r="H76" s="74"/>
      <c r="I76" s="75"/>
      <c r="J76" s="75"/>
      <c r="K76" s="74" t="s">
        <v>2219</v>
      </c>
      <c r="L76" s="78"/>
      <c r="M76" s="79"/>
      <c r="N76" s="79"/>
      <c r="O76" s="80"/>
      <c r="P76" s="81"/>
      <c r="Q76" s="81"/>
      <c r="R76" s="91"/>
      <c r="S76" s="91"/>
      <c r="T76" s="91"/>
      <c r="U76" s="91"/>
      <c r="V76" s="52"/>
      <c r="W76" s="52"/>
      <c r="X76" s="52"/>
      <c r="Y76" s="52"/>
      <c r="Z76" s="51"/>
      <c r="AA76" s="76"/>
      <c r="AB76" s="76"/>
      <c r="AC76" s="77"/>
      <c r="AD76" s="83" t="s">
        <v>1230</v>
      </c>
      <c r="AE76" s="83">
        <v>1535</v>
      </c>
      <c r="AF76" s="83">
        <v>3008</v>
      </c>
      <c r="AG76" s="83">
        <v>12075</v>
      </c>
      <c r="AH76" s="83">
        <v>1616</v>
      </c>
      <c r="AI76" s="83">
        <v>-25200</v>
      </c>
      <c r="AJ76" s="83" t="s">
        <v>1371</v>
      </c>
      <c r="AK76" s="83" t="s">
        <v>1487</v>
      </c>
      <c r="AL76" s="88" t="s">
        <v>1590</v>
      </c>
      <c r="AM76" s="83" t="s">
        <v>1647</v>
      </c>
      <c r="AN76" s="85">
        <v>39592.879618055558</v>
      </c>
      <c r="AO76" s="88" t="s">
        <v>1715</v>
      </c>
      <c r="AP76" s="83" t="b">
        <v>0</v>
      </c>
      <c r="AQ76" s="83" t="b">
        <v>0</v>
      </c>
      <c r="AR76" s="83" t="b">
        <v>1</v>
      </c>
      <c r="AS76" s="83" t="s">
        <v>1076</v>
      </c>
      <c r="AT76" s="83">
        <v>203</v>
      </c>
      <c r="AU76" s="88" t="s">
        <v>1812</v>
      </c>
      <c r="AV76" s="83" t="b">
        <v>0</v>
      </c>
      <c r="AW76" s="83" t="s">
        <v>1994</v>
      </c>
      <c r="AX76" s="88" t="s">
        <v>2068</v>
      </c>
      <c r="AY76" s="83" t="s">
        <v>66</v>
      </c>
      <c r="AZ76" s="2"/>
      <c r="BA76" s="3"/>
      <c r="BB76" s="3"/>
      <c r="BC76" s="3"/>
      <c r="BD76" s="3"/>
    </row>
    <row r="77" spans="1:56" x14ac:dyDescent="0.25">
      <c r="A77" s="69" t="s">
        <v>282</v>
      </c>
      <c r="B77" s="70"/>
      <c r="C77" s="70"/>
      <c r="D77" s="71"/>
      <c r="E77" s="73"/>
      <c r="F77" s="107" t="s">
        <v>1917</v>
      </c>
      <c r="G77" s="70"/>
      <c r="H77" s="74"/>
      <c r="I77" s="75"/>
      <c r="J77" s="75"/>
      <c r="K77" s="74" t="s">
        <v>2220</v>
      </c>
      <c r="L77" s="78"/>
      <c r="M77" s="79"/>
      <c r="N77" s="79"/>
      <c r="O77" s="80"/>
      <c r="P77" s="81"/>
      <c r="Q77" s="81"/>
      <c r="R77" s="91"/>
      <c r="S77" s="91"/>
      <c r="T77" s="91"/>
      <c r="U77" s="91"/>
      <c r="V77" s="52"/>
      <c r="W77" s="52"/>
      <c r="X77" s="52"/>
      <c r="Y77" s="52"/>
      <c r="Z77" s="51"/>
      <c r="AA77" s="76"/>
      <c r="AB77" s="76"/>
      <c r="AC77" s="77"/>
      <c r="AD77" s="83" t="s">
        <v>1231</v>
      </c>
      <c r="AE77" s="83">
        <v>208</v>
      </c>
      <c r="AF77" s="83">
        <v>63</v>
      </c>
      <c r="AG77" s="83">
        <v>333</v>
      </c>
      <c r="AH77" s="83">
        <v>261</v>
      </c>
      <c r="AI77" s="83">
        <v>-25200</v>
      </c>
      <c r="AJ77" s="83" t="s">
        <v>1372</v>
      </c>
      <c r="AK77" s="83" t="s">
        <v>1488</v>
      </c>
      <c r="AL77" s="83"/>
      <c r="AM77" s="83" t="s">
        <v>1647</v>
      </c>
      <c r="AN77" s="85">
        <v>40931.187581018516</v>
      </c>
      <c r="AO77" s="88" t="s">
        <v>1716</v>
      </c>
      <c r="AP77" s="83" t="b">
        <v>0</v>
      </c>
      <c r="AQ77" s="83" t="b">
        <v>0</v>
      </c>
      <c r="AR77" s="83" t="b">
        <v>0</v>
      </c>
      <c r="AS77" s="83" t="s">
        <v>1076</v>
      </c>
      <c r="AT77" s="83">
        <v>4</v>
      </c>
      <c r="AU77" s="88" t="s">
        <v>1793</v>
      </c>
      <c r="AV77" s="83" t="b">
        <v>0</v>
      </c>
      <c r="AW77" s="83" t="s">
        <v>1994</v>
      </c>
      <c r="AX77" s="88" t="s">
        <v>2069</v>
      </c>
      <c r="AY77" s="83" t="s">
        <v>66</v>
      </c>
      <c r="AZ77" s="2"/>
      <c r="BA77" s="3"/>
      <c r="BB77" s="3"/>
      <c r="BC77" s="3"/>
      <c r="BD77" s="3"/>
    </row>
    <row r="78" spans="1:56" x14ac:dyDescent="0.25">
      <c r="A78" s="69" t="s">
        <v>283</v>
      </c>
      <c r="B78" s="70"/>
      <c r="C78" s="70"/>
      <c r="D78" s="71"/>
      <c r="E78" s="73"/>
      <c r="F78" s="107" t="s">
        <v>1918</v>
      </c>
      <c r="G78" s="70"/>
      <c r="H78" s="74"/>
      <c r="I78" s="75"/>
      <c r="J78" s="75"/>
      <c r="K78" s="74" t="s">
        <v>2221</v>
      </c>
      <c r="L78" s="78"/>
      <c r="M78" s="79"/>
      <c r="N78" s="79"/>
      <c r="O78" s="80"/>
      <c r="P78" s="81"/>
      <c r="Q78" s="81"/>
      <c r="R78" s="91"/>
      <c r="S78" s="91"/>
      <c r="T78" s="91"/>
      <c r="U78" s="91"/>
      <c r="V78" s="52"/>
      <c r="W78" s="52"/>
      <c r="X78" s="52"/>
      <c r="Y78" s="52"/>
      <c r="Z78" s="51"/>
      <c r="AA78" s="76"/>
      <c r="AB78" s="76"/>
      <c r="AC78" s="77"/>
      <c r="AD78" s="83" t="s">
        <v>1232</v>
      </c>
      <c r="AE78" s="83">
        <v>723</v>
      </c>
      <c r="AF78" s="83">
        <v>525</v>
      </c>
      <c r="AG78" s="83">
        <v>21197</v>
      </c>
      <c r="AH78" s="83">
        <v>11864</v>
      </c>
      <c r="AI78" s="83">
        <v>-28800</v>
      </c>
      <c r="AJ78" s="83" t="s">
        <v>1373</v>
      </c>
      <c r="AK78" s="83" t="s">
        <v>1489</v>
      </c>
      <c r="AL78" s="83"/>
      <c r="AM78" s="83" t="s">
        <v>1634</v>
      </c>
      <c r="AN78" s="85">
        <v>40136.911909722221</v>
      </c>
      <c r="AO78" s="83"/>
      <c r="AP78" s="83" t="b">
        <v>0</v>
      </c>
      <c r="AQ78" s="83" t="b">
        <v>0</v>
      </c>
      <c r="AR78" s="83" t="b">
        <v>1</v>
      </c>
      <c r="AS78" s="83" t="s">
        <v>1076</v>
      </c>
      <c r="AT78" s="83">
        <v>23</v>
      </c>
      <c r="AU78" s="88" t="s">
        <v>1813</v>
      </c>
      <c r="AV78" s="83" t="b">
        <v>0</v>
      </c>
      <c r="AW78" s="83" t="s">
        <v>1994</v>
      </c>
      <c r="AX78" s="88" t="s">
        <v>2070</v>
      </c>
      <c r="AY78" s="83" t="s">
        <v>66</v>
      </c>
      <c r="AZ78" s="2"/>
      <c r="BA78" s="3"/>
      <c r="BB78" s="3"/>
      <c r="BC78" s="3"/>
      <c r="BD78" s="3"/>
    </row>
    <row r="79" spans="1:56" x14ac:dyDescent="0.25">
      <c r="A79" s="69" t="s">
        <v>284</v>
      </c>
      <c r="B79" s="70"/>
      <c r="C79" s="70"/>
      <c r="D79" s="71"/>
      <c r="E79" s="73"/>
      <c r="F79" s="107" t="s">
        <v>1919</v>
      </c>
      <c r="G79" s="70"/>
      <c r="H79" s="74"/>
      <c r="I79" s="75"/>
      <c r="J79" s="75"/>
      <c r="K79" s="74" t="s">
        <v>2222</v>
      </c>
      <c r="L79" s="78"/>
      <c r="M79" s="79"/>
      <c r="N79" s="79"/>
      <c r="O79" s="80"/>
      <c r="P79" s="81"/>
      <c r="Q79" s="81"/>
      <c r="R79" s="91"/>
      <c r="S79" s="91"/>
      <c r="T79" s="91"/>
      <c r="U79" s="91"/>
      <c r="V79" s="52"/>
      <c r="W79" s="52"/>
      <c r="X79" s="52"/>
      <c r="Y79" s="52"/>
      <c r="Z79" s="51"/>
      <c r="AA79" s="76"/>
      <c r="AB79" s="76"/>
      <c r="AC79" s="77"/>
      <c r="AD79" s="83" t="s">
        <v>1233</v>
      </c>
      <c r="AE79" s="83">
        <v>253</v>
      </c>
      <c r="AF79" s="83">
        <v>73</v>
      </c>
      <c r="AG79" s="83">
        <v>2398</v>
      </c>
      <c r="AH79" s="83">
        <v>4792</v>
      </c>
      <c r="AI79" s="83">
        <v>-28800</v>
      </c>
      <c r="AJ79" s="83" t="s">
        <v>1374</v>
      </c>
      <c r="AK79" s="83" t="s">
        <v>1490</v>
      </c>
      <c r="AL79" s="88" t="s">
        <v>1591</v>
      </c>
      <c r="AM79" s="83" t="s">
        <v>1634</v>
      </c>
      <c r="AN79" s="85">
        <v>42500.555925925924</v>
      </c>
      <c r="AO79" s="88" t="s">
        <v>1717</v>
      </c>
      <c r="AP79" s="83" t="b">
        <v>0</v>
      </c>
      <c r="AQ79" s="83" t="b">
        <v>0</v>
      </c>
      <c r="AR79" s="83" t="b">
        <v>0</v>
      </c>
      <c r="AS79" s="83" t="s">
        <v>1076</v>
      </c>
      <c r="AT79" s="83">
        <v>11</v>
      </c>
      <c r="AU79" s="88" t="s">
        <v>1793</v>
      </c>
      <c r="AV79" s="83" t="b">
        <v>0</v>
      </c>
      <c r="AW79" s="83" t="s">
        <v>1994</v>
      </c>
      <c r="AX79" s="88" t="s">
        <v>2071</v>
      </c>
      <c r="AY79" s="83" t="s">
        <v>66</v>
      </c>
      <c r="AZ79" s="2"/>
      <c r="BA79" s="3"/>
      <c r="BB79" s="3"/>
      <c r="BC79" s="3"/>
      <c r="BD79" s="3"/>
    </row>
    <row r="80" spans="1:56" x14ac:dyDescent="0.25">
      <c r="A80" s="69" t="s">
        <v>285</v>
      </c>
      <c r="B80" s="70"/>
      <c r="C80" s="70"/>
      <c r="D80" s="71"/>
      <c r="E80" s="73"/>
      <c r="F80" s="107" t="s">
        <v>1920</v>
      </c>
      <c r="G80" s="70"/>
      <c r="H80" s="74"/>
      <c r="I80" s="75"/>
      <c r="J80" s="75"/>
      <c r="K80" s="74" t="s">
        <v>2223</v>
      </c>
      <c r="L80" s="78"/>
      <c r="M80" s="79"/>
      <c r="N80" s="79"/>
      <c r="O80" s="80"/>
      <c r="P80" s="81"/>
      <c r="Q80" s="81"/>
      <c r="R80" s="91"/>
      <c r="S80" s="91"/>
      <c r="T80" s="91"/>
      <c r="U80" s="91"/>
      <c r="V80" s="52"/>
      <c r="W80" s="52"/>
      <c r="X80" s="52"/>
      <c r="Y80" s="52"/>
      <c r="Z80" s="51"/>
      <c r="AA80" s="76"/>
      <c r="AB80" s="76"/>
      <c r="AC80" s="77"/>
      <c r="AD80" s="83" t="s">
        <v>1234</v>
      </c>
      <c r="AE80" s="83">
        <v>2079</v>
      </c>
      <c r="AF80" s="83">
        <v>2319</v>
      </c>
      <c r="AG80" s="83">
        <v>5954</v>
      </c>
      <c r="AH80" s="83">
        <v>449</v>
      </c>
      <c r="AI80" s="83">
        <v>39600</v>
      </c>
      <c r="AJ80" s="83" t="s">
        <v>1375</v>
      </c>
      <c r="AK80" s="83" t="s">
        <v>1115</v>
      </c>
      <c r="AL80" s="88" t="s">
        <v>1592</v>
      </c>
      <c r="AM80" s="83" t="s">
        <v>1130</v>
      </c>
      <c r="AN80" s="85">
        <v>41498.265775462962</v>
      </c>
      <c r="AO80" s="88" t="s">
        <v>1718</v>
      </c>
      <c r="AP80" s="83" t="b">
        <v>0</v>
      </c>
      <c r="AQ80" s="83" t="b">
        <v>0</v>
      </c>
      <c r="AR80" s="83" t="b">
        <v>1</v>
      </c>
      <c r="AS80" s="83" t="s">
        <v>1076</v>
      </c>
      <c r="AT80" s="83">
        <v>63</v>
      </c>
      <c r="AU80" s="88" t="s">
        <v>1814</v>
      </c>
      <c r="AV80" s="83" t="b">
        <v>0</v>
      </c>
      <c r="AW80" s="83" t="s">
        <v>1994</v>
      </c>
      <c r="AX80" s="88" t="s">
        <v>2072</v>
      </c>
      <c r="AY80" s="83" t="s">
        <v>66</v>
      </c>
      <c r="AZ80" s="2"/>
      <c r="BA80" s="3"/>
      <c r="BB80" s="3"/>
      <c r="BC80" s="3"/>
      <c r="BD80" s="3"/>
    </row>
    <row r="81" spans="1:56" x14ac:dyDescent="0.25">
      <c r="A81" s="69" t="s">
        <v>286</v>
      </c>
      <c r="B81" s="70"/>
      <c r="C81" s="70"/>
      <c r="D81" s="71"/>
      <c r="E81" s="73"/>
      <c r="F81" s="107" t="s">
        <v>1921</v>
      </c>
      <c r="G81" s="70"/>
      <c r="H81" s="74"/>
      <c r="I81" s="75"/>
      <c r="J81" s="75"/>
      <c r="K81" s="74" t="s">
        <v>2224</v>
      </c>
      <c r="L81" s="78"/>
      <c r="M81" s="79"/>
      <c r="N81" s="79"/>
      <c r="O81" s="80"/>
      <c r="P81" s="81"/>
      <c r="Q81" s="81"/>
      <c r="R81" s="91"/>
      <c r="S81" s="91"/>
      <c r="T81" s="91"/>
      <c r="U81" s="91"/>
      <c r="V81" s="52"/>
      <c r="W81" s="52"/>
      <c r="X81" s="52"/>
      <c r="Y81" s="52"/>
      <c r="Z81" s="51"/>
      <c r="AA81" s="76"/>
      <c r="AB81" s="76"/>
      <c r="AC81" s="77"/>
      <c r="AD81" s="83" t="s">
        <v>1235</v>
      </c>
      <c r="AE81" s="83">
        <v>66</v>
      </c>
      <c r="AF81" s="83">
        <v>45</v>
      </c>
      <c r="AG81" s="83">
        <v>632</v>
      </c>
      <c r="AH81" s="83">
        <v>2775</v>
      </c>
      <c r="AI81" s="83">
        <v>7200</v>
      </c>
      <c r="AJ81" s="83" t="s">
        <v>1376</v>
      </c>
      <c r="AK81" s="83"/>
      <c r="AL81" s="83"/>
      <c r="AM81" s="83" t="s">
        <v>1648</v>
      </c>
      <c r="AN81" s="85">
        <v>41443.904131944444</v>
      </c>
      <c r="AO81" s="88" t="s">
        <v>1719</v>
      </c>
      <c r="AP81" s="83" t="b">
        <v>1</v>
      </c>
      <c r="AQ81" s="83" t="b">
        <v>0</v>
      </c>
      <c r="AR81" s="83" t="b">
        <v>1</v>
      </c>
      <c r="AS81" s="83" t="s">
        <v>1076</v>
      </c>
      <c r="AT81" s="83">
        <v>1</v>
      </c>
      <c r="AU81" s="88" t="s">
        <v>1793</v>
      </c>
      <c r="AV81" s="83" t="b">
        <v>0</v>
      </c>
      <c r="AW81" s="83" t="s">
        <v>1994</v>
      </c>
      <c r="AX81" s="88" t="s">
        <v>2073</v>
      </c>
      <c r="AY81" s="83" t="s">
        <v>66</v>
      </c>
      <c r="AZ81" s="2"/>
      <c r="BA81" s="3"/>
      <c r="BB81" s="3"/>
      <c r="BC81" s="3"/>
      <c r="BD81" s="3"/>
    </row>
    <row r="82" spans="1:56" x14ac:dyDescent="0.25">
      <c r="A82" s="69" t="s">
        <v>287</v>
      </c>
      <c r="B82" s="70"/>
      <c r="C82" s="70"/>
      <c r="D82" s="71"/>
      <c r="E82" s="73"/>
      <c r="F82" s="107" t="s">
        <v>1922</v>
      </c>
      <c r="G82" s="70"/>
      <c r="H82" s="74"/>
      <c r="I82" s="75"/>
      <c r="J82" s="75"/>
      <c r="K82" s="74" t="s">
        <v>2225</v>
      </c>
      <c r="L82" s="78"/>
      <c r="M82" s="79"/>
      <c r="N82" s="79"/>
      <c r="O82" s="80"/>
      <c r="P82" s="81"/>
      <c r="Q82" s="81"/>
      <c r="R82" s="91"/>
      <c r="S82" s="91"/>
      <c r="T82" s="91"/>
      <c r="U82" s="91"/>
      <c r="V82" s="52"/>
      <c r="W82" s="52"/>
      <c r="X82" s="52"/>
      <c r="Y82" s="52"/>
      <c r="Z82" s="51"/>
      <c r="AA82" s="76"/>
      <c r="AB82" s="76"/>
      <c r="AC82" s="77"/>
      <c r="AD82" s="83" t="s">
        <v>1236</v>
      </c>
      <c r="AE82" s="83">
        <v>1633</v>
      </c>
      <c r="AF82" s="83">
        <v>430</v>
      </c>
      <c r="AG82" s="83">
        <v>2934</v>
      </c>
      <c r="AH82" s="83">
        <v>3198</v>
      </c>
      <c r="AI82" s="83">
        <v>-28800</v>
      </c>
      <c r="AJ82" s="83" t="s">
        <v>1377</v>
      </c>
      <c r="AK82" s="83" t="s">
        <v>1491</v>
      </c>
      <c r="AL82" s="83"/>
      <c r="AM82" s="83" t="s">
        <v>1634</v>
      </c>
      <c r="AN82" s="85">
        <v>42731.766805555555</v>
      </c>
      <c r="AO82" s="88" t="s">
        <v>1720</v>
      </c>
      <c r="AP82" s="83" t="b">
        <v>0</v>
      </c>
      <c r="AQ82" s="83" t="b">
        <v>0</v>
      </c>
      <c r="AR82" s="83" t="b">
        <v>0</v>
      </c>
      <c r="AS82" s="83" t="s">
        <v>1076</v>
      </c>
      <c r="AT82" s="83">
        <v>3</v>
      </c>
      <c r="AU82" s="88" t="s">
        <v>1793</v>
      </c>
      <c r="AV82" s="83" t="b">
        <v>0</v>
      </c>
      <c r="AW82" s="83" t="s">
        <v>1994</v>
      </c>
      <c r="AX82" s="88" t="s">
        <v>2074</v>
      </c>
      <c r="AY82" s="83" t="s">
        <v>66</v>
      </c>
      <c r="AZ82" s="2"/>
      <c r="BA82" s="3"/>
      <c r="BB82" s="3"/>
      <c r="BC82" s="3"/>
      <c r="BD82" s="3"/>
    </row>
    <row r="83" spans="1:56" x14ac:dyDescent="0.25">
      <c r="A83" s="69" t="s">
        <v>288</v>
      </c>
      <c r="B83" s="70"/>
      <c r="C83" s="70"/>
      <c r="D83" s="71"/>
      <c r="E83" s="73"/>
      <c r="F83" s="107" t="s">
        <v>1923</v>
      </c>
      <c r="G83" s="70"/>
      <c r="H83" s="74"/>
      <c r="I83" s="75"/>
      <c r="J83" s="75"/>
      <c r="K83" s="74" t="s">
        <v>2226</v>
      </c>
      <c r="L83" s="78"/>
      <c r="M83" s="79"/>
      <c r="N83" s="79"/>
      <c r="O83" s="80"/>
      <c r="P83" s="81"/>
      <c r="Q83" s="81"/>
      <c r="R83" s="91"/>
      <c r="S83" s="91"/>
      <c r="T83" s="91"/>
      <c r="U83" s="91"/>
      <c r="V83" s="52"/>
      <c r="W83" s="52"/>
      <c r="X83" s="52"/>
      <c r="Y83" s="52"/>
      <c r="Z83" s="51"/>
      <c r="AA83" s="76"/>
      <c r="AB83" s="76"/>
      <c r="AC83" s="77"/>
      <c r="AD83" s="83" t="s">
        <v>1237</v>
      </c>
      <c r="AE83" s="83">
        <v>622</v>
      </c>
      <c r="AF83" s="83">
        <v>302</v>
      </c>
      <c r="AG83" s="83">
        <v>39303</v>
      </c>
      <c r="AH83" s="83">
        <v>1098</v>
      </c>
      <c r="AI83" s="83">
        <v>-18000</v>
      </c>
      <c r="AJ83" s="83" t="s">
        <v>1378</v>
      </c>
      <c r="AK83" s="83" t="s">
        <v>1492</v>
      </c>
      <c r="AL83" s="88" t="s">
        <v>1593</v>
      </c>
      <c r="AM83" s="83" t="s">
        <v>1638</v>
      </c>
      <c r="AN83" s="85">
        <v>39655.107916666668</v>
      </c>
      <c r="AO83" s="88" t="s">
        <v>1721</v>
      </c>
      <c r="AP83" s="83" t="b">
        <v>0</v>
      </c>
      <c r="AQ83" s="83" t="b">
        <v>0</v>
      </c>
      <c r="AR83" s="83" t="b">
        <v>1</v>
      </c>
      <c r="AS83" s="83" t="s">
        <v>1076</v>
      </c>
      <c r="AT83" s="83">
        <v>27</v>
      </c>
      <c r="AU83" s="88" t="s">
        <v>1815</v>
      </c>
      <c r="AV83" s="83" t="b">
        <v>0</v>
      </c>
      <c r="AW83" s="83" t="s">
        <v>1994</v>
      </c>
      <c r="AX83" s="88" t="s">
        <v>2075</v>
      </c>
      <c r="AY83" s="83" t="s">
        <v>66</v>
      </c>
      <c r="AZ83" s="2"/>
      <c r="BA83" s="3"/>
      <c r="BB83" s="3"/>
      <c r="BC83" s="3"/>
      <c r="BD83" s="3"/>
    </row>
    <row r="84" spans="1:56" x14ac:dyDescent="0.25">
      <c r="A84" s="69" t="s">
        <v>289</v>
      </c>
      <c r="B84" s="70"/>
      <c r="C84" s="70"/>
      <c r="D84" s="71"/>
      <c r="E84" s="73"/>
      <c r="F84" s="107" t="s">
        <v>1924</v>
      </c>
      <c r="G84" s="70"/>
      <c r="H84" s="74"/>
      <c r="I84" s="75"/>
      <c r="J84" s="75"/>
      <c r="K84" s="74" t="s">
        <v>2227</v>
      </c>
      <c r="L84" s="78"/>
      <c r="M84" s="79"/>
      <c r="N84" s="79"/>
      <c r="O84" s="80"/>
      <c r="P84" s="81"/>
      <c r="Q84" s="81"/>
      <c r="R84" s="91"/>
      <c r="S84" s="91"/>
      <c r="T84" s="91"/>
      <c r="U84" s="91"/>
      <c r="V84" s="52"/>
      <c r="W84" s="52"/>
      <c r="X84" s="52"/>
      <c r="Y84" s="52"/>
      <c r="Z84" s="51"/>
      <c r="AA84" s="76"/>
      <c r="AB84" s="76"/>
      <c r="AC84" s="77"/>
      <c r="AD84" s="83" t="s">
        <v>1238</v>
      </c>
      <c r="AE84" s="83">
        <v>2036</v>
      </c>
      <c r="AF84" s="83">
        <v>508</v>
      </c>
      <c r="AG84" s="83">
        <v>511</v>
      </c>
      <c r="AH84" s="83">
        <v>131</v>
      </c>
      <c r="AI84" s="83"/>
      <c r="AJ84" s="83" t="s">
        <v>1379</v>
      </c>
      <c r="AK84" s="83"/>
      <c r="AL84" s="83"/>
      <c r="AM84" s="83"/>
      <c r="AN84" s="85">
        <v>41902.64806712963</v>
      </c>
      <c r="AO84" s="88" t="s">
        <v>1722</v>
      </c>
      <c r="AP84" s="83" t="b">
        <v>1</v>
      </c>
      <c r="AQ84" s="83" t="b">
        <v>0</v>
      </c>
      <c r="AR84" s="83" t="b">
        <v>0</v>
      </c>
      <c r="AS84" s="83" t="s">
        <v>1076</v>
      </c>
      <c r="AT84" s="83">
        <v>6</v>
      </c>
      <c r="AU84" s="88" t="s">
        <v>1793</v>
      </c>
      <c r="AV84" s="83" t="b">
        <v>0</v>
      </c>
      <c r="AW84" s="83" t="s">
        <v>1994</v>
      </c>
      <c r="AX84" s="88" t="s">
        <v>2076</v>
      </c>
      <c r="AY84" s="83" t="s">
        <v>66</v>
      </c>
      <c r="AZ84" s="2"/>
      <c r="BA84" s="3"/>
      <c r="BB84" s="3"/>
      <c r="BC84" s="3"/>
      <c r="BD84" s="3"/>
    </row>
    <row r="85" spans="1:56" x14ac:dyDescent="0.25">
      <c r="A85" s="69" t="s">
        <v>290</v>
      </c>
      <c r="B85" s="70"/>
      <c r="C85" s="70"/>
      <c r="D85" s="71"/>
      <c r="E85" s="73"/>
      <c r="F85" s="107" t="s">
        <v>1925</v>
      </c>
      <c r="G85" s="70"/>
      <c r="H85" s="74"/>
      <c r="I85" s="75"/>
      <c r="J85" s="75"/>
      <c r="K85" s="74" t="s">
        <v>2228</v>
      </c>
      <c r="L85" s="78"/>
      <c r="M85" s="79"/>
      <c r="N85" s="79"/>
      <c r="O85" s="80"/>
      <c r="P85" s="81"/>
      <c r="Q85" s="81"/>
      <c r="R85" s="91"/>
      <c r="S85" s="91"/>
      <c r="T85" s="91"/>
      <c r="U85" s="91"/>
      <c r="V85" s="52"/>
      <c r="W85" s="52"/>
      <c r="X85" s="52"/>
      <c r="Y85" s="52"/>
      <c r="Z85" s="51"/>
      <c r="AA85" s="76"/>
      <c r="AB85" s="76"/>
      <c r="AC85" s="77"/>
      <c r="AD85" s="83" t="s">
        <v>1239</v>
      </c>
      <c r="AE85" s="83">
        <v>522</v>
      </c>
      <c r="AF85" s="83">
        <v>244</v>
      </c>
      <c r="AG85" s="83">
        <v>3409</v>
      </c>
      <c r="AH85" s="83">
        <v>10468</v>
      </c>
      <c r="AI85" s="83">
        <v>-21600</v>
      </c>
      <c r="AJ85" s="83" t="s">
        <v>1380</v>
      </c>
      <c r="AK85" s="83" t="s">
        <v>1493</v>
      </c>
      <c r="AL85" s="83"/>
      <c r="AM85" s="83" t="s">
        <v>1639</v>
      </c>
      <c r="AN85" s="85">
        <v>40382.677118055559</v>
      </c>
      <c r="AO85" s="88" t="s">
        <v>1723</v>
      </c>
      <c r="AP85" s="83" t="b">
        <v>0</v>
      </c>
      <c r="AQ85" s="83" t="b">
        <v>0</v>
      </c>
      <c r="AR85" s="83" t="b">
        <v>1</v>
      </c>
      <c r="AS85" s="83" t="s">
        <v>1076</v>
      </c>
      <c r="AT85" s="83">
        <v>3</v>
      </c>
      <c r="AU85" s="88" t="s">
        <v>1793</v>
      </c>
      <c r="AV85" s="83" t="b">
        <v>0</v>
      </c>
      <c r="AW85" s="83" t="s">
        <v>1994</v>
      </c>
      <c r="AX85" s="88" t="s">
        <v>2077</v>
      </c>
      <c r="AY85" s="83" t="s">
        <v>66</v>
      </c>
      <c r="AZ85" s="2"/>
      <c r="BA85" s="3"/>
      <c r="BB85" s="3"/>
      <c r="BC85" s="3"/>
      <c r="BD85" s="3"/>
    </row>
    <row r="86" spans="1:56" x14ac:dyDescent="0.25">
      <c r="A86" s="69" t="s">
        <v>291</v>
      </c>
      <c r="B86" s="70"/>
      <c r="C86" s="70"/>
      <c r="D86" s="71"/>
      <c r="E86" s="73"/>
      <c r="F86" s="107" t="s">
        <v>1926</v>
      </c>
      <c r="G86" s="70"/>
      <c r="H86" s="74"/>
      <c r="I86" s="75"/>
      <c r="J86" s="75"/>
      <c r="K86" s="74" t="s">
        <v>2229</v>
      </c>
      <c r="L86" s="78"/>
      <c r="M86" s="79"/>
      <c r="N86" s="79"/>
      <c r="O86" s="80"/>
      <c r="P86" s="81"/>
      <c r="Q86" s="81"/>
      <c r="R86" s="91"/>
      <c r="S86" s="91"/>
      <c r="T86" s="91"/>
      <c r="U86" s="91"/>
      <c r="V86" s="52"/>
      <c r="W86" s="52"/>
      <c r="X86" s="52"/>
      <c r="Y86" s="52"/>
      <c r="Z86" s="51"/>
      <c r="AA86" s="76"/>
      <c r="AB86" s="76"/>
      <c r="AC86" s="77"/>
      <c r="AD86" s="83" t="s">
        <v>1240</v>
      </c>
      <c r="AE86" s="83">
        <v>167</v>
      </c>
      <c r="AF86" s="83">
        <v>102</v>
      </c>
      <c r="AG86" s="83">
        <v>3225</v>
      </c>
      <c r="AH86" s="83">
        <v>89</v>
      </c>
      <c r="AI86" s="83">
        <v>3600</v>
      </c>
      <c r="AJ86" s="83" t="s">
        <v>1381</v>
      </c>
      <c r="AK86" s="83" t="s">
        <v>1494</v>
      </c>
      <c r="AL86" s="83"/>
      <c r="AM86" s="83" t="s">
        <v>1649</v>
      </c>
      <c r="AN86" s="85">
        <v>40261.648055555554</v>
      </c>
      <c r="AO86" s="83"/>
      <c r="AP86" s="83" t="b">
        <v>0</v>
      </c>
      <c r="AQ86" s="83" t="b">
        <v>0</v>
      </c>
      <c r="AR86" s="83" t="b">
        <v>1</v>
      </c>
      <c r="AS86" s="83" t="s">
        <v>1076</v>
      </c>
      <c r="AT86" s="83">
        <v>7</v>
      </c>
      <c r="AU86" s="88" t="s">
        <v>1797</v>
      </c>
      <c r="AV86" s="83" t="b">
        <v>0</v>
      </c>
      <c r="AW86" s="83" t="s">
        <v>1994</v>
      </c>
      <c r="AX86" s="88" t="s">
        <v>2078</v>
      </c>
      <c r="AY86" s="83" t="s">
        <v>66</v>
      </c>
      <c r="AZ86" s="2"/>
      <c r="BA86" s="3"/>
      <c r="BB86" s="3"/>
      <c r="BC86" s="3"/>
      <c r="BD86" s="3"/>
    </row>
    <row r="87" spans="1:56" x14ac:dyDescent="0.25">
      <c r="A87" s="69" t="s">
        <v>292</v>
      </c>
      <c r="B87" s="70"/>
      <c r="C87" s="70"/>
      <c r="D87" s="71"/>
      <c r="E87" s="73"/>
      <c r="F87" s="107" t="s">
        <v>1927</v>
      </c>
      <c r="G87" s="70"/>
      <c r="H87" s="74"/>
      <c r="I87" s="75"/>
      <c r="J87" s="75"/>
      <c r="K87" s="74" t="s">
        <v>2230</v>
      </c>
      <c r="L87" s="78"/>
      <c r="M87" s="79"/>
      <c r="N87" s="79"/>
      <c r="O87" s="80"/>
      <c r="P87" s="81"/>
      <c r="Q87" s="81"/>
      <c r="R87" s="91"/>
      <c r="S87" s="91"/>
      <c r="T87" s="91"/>
      <c r="U87" s="91"/>
      <c r="V87" s="52"/>
      <c r="W87" s="52"/>
      <c r="X87" s="52"/>
      <c r="Y87" s="52"/>
      <c r="Z87" s="51"/>
      <c r="AA87" s="76"/>
      <c r="AB87" s="76"/>
      <c r="AC87" s="77"/>
      <c r="AD87" s="83" t="s">
        <v>1241</v>
      </c>
      <c r="AE87" s="83">
        <v>577</v>
      </c>
      <c r="AF87" s="83">
        <v>206</v>
      </c>
      <c r="AG87" s="83">
        <v>1394</v>
      </c>
      <c r="AH87" s="83">
        <v>546</v>
      </c>
      <c r="AI87" s="83"/>
      <c r="AJ87" s="83" t="s">
        <v>1382</v>
      </c>
      <c r="AK87" s="83" t="s">
        <v>1495</v>
      </c>
      <c r="AL87" s="83"/>
      <c r="AM87" s="83"/>
      <c r="AN87" s="85">
        <v>40304.828599537039</v>
      </c>
      <c r="AO87" s="88" t="s">
        <v>1724</v>
      </c>
      <c r="AP87" s="83" t="b">
        <v>0</v>
      </c>
      <c r="AQ87" s="83" t="b">
        <v>0</v>
      </c>
      <c r="AR87" s="83" t="b">
        <v>0</v>
      </c>
      <c r="AS87" s="83" t="s">
        <v>1076</v>
      </c>
      <c r="AT87" s="83">
        <v>13</v>
      </c>
      <c r="AU87" s="88" t="s">
        <v>1793</v>
      </c>
      <c r="AV87" s="83" t="b">
        <v>0</v>
      </c>
      <c r="AW87" s="83" t="s">
        <v>1994</v>
      </c>
      <c r="AX87" s="88" t="s">
        <v>2079</v>
      </c>
      <c r="AY87" s="83" t="s">
        <v>66</v>
      </c>
      <c r="AZ87" s="2"/>
      <c r="BA87" s="3"/>
      <c r="BB87" s="3"/>
      <c r="BC87" s="3"/>
      <c r="BD87" s="3"/>
    </row>
    <row r="88" spans="1:56" x14ac:dyDescent="0.25">
      <c r="A88" s="69" t="s">
        <v>312</v>
      </c>
      <c r="B88" s="70"/>
      <c r="C88" s="70"/>
      <c r="D88" s="71"/>
      <c r="E88" s="73"/>
      <c r="F88" s="107" t="s">
        <v>1928</v>
      </c>
      <c r="G88" s="70"/>
      <c r="H88" s="74"/>
      <c r="I88" s="75"/>
      <c r="J88" s="75"/>
      <c r="K88" s="74" t="s">
        <v>2231</v>
      </c>
      <c r="L88" s="78"/>
      <c r="M88" s="79"/>
      <c r="N88" s="79"/>
      <c r="O88" s="80"/>
      <c r="P88" s="81"/>
      <c r="Q88" s="81"/>
      <c r="R88" s="91"/>
      <c r="S88" s="91"/>
      <c r="T88" s="91"/>
      <c r="U88" s="91"/>
      <c r="V88" s="52"/>
      <c r="W88" s="52"/>
      <c r="X88" s="52"/>
      <c r="Y88" s="52"/>
      <c r="Z88" s="51"/>
      <c r="AA88" s="76"/>
      <c r="AB88" s="76"/>
      <c r="AC88" s="77"/>
      <c r="AD88" s="83" t="s">
        <v>1242</v>
      </c>
      <c r="AE88" s="83">
        <v>809</v>
      </c>
      <c r="AF88" s="83">
        <v>636</v>
      </c>
      <c r="AG88" s="83">
        <v>9454</v>
      </c>
      <c r="AH88" s="83">
        <v>14859</v>
      </c>
      <c r="AI88" s="83">
        <v>-18000</v>
      </c>
      <c r="AJ88" s="83" t="s">
        <v>1383</v>
      </c>
      <c r="AK88" s="83" t="s">
        <v>1496</v>
      </c>
      <c r="AL88" s="88" t="s">
        <v>1594</v>
      </c>
      <c r="AM88" s="83" t="s">
        <v>1645</v>
      </c>
      <c r="AN88" s="85">
        <v>41161.111643518518</v>
      </c>
      <c r="AO88" s="88" t="s">
        <v>1725</v>
      </c>
      <c r="AP88" s="83" t="b">
        <v>0</v>
      </c>
      <c r="AQ88" s="83" t="b">
        <v>0</v>
      </c>
      <c r="AR88" s="83" t="b">
        <v>1</v>
      </c>
      <c r="AS88" s="83" t="s">
        <v>1076</v>
      </c>
      <c r="AT88" s="83">
        <v>45</v>
      </c>
      <c r="AU88" s="88" t="s">
        <v>1816</v>
      </c>
      <c r="AV88" s="83" t="b">
        <v>0</v>
      </c>
      <c r="AW88" s="83" t="s">
        <v>1994</v>
      </c>
      <c r="AX88" s="88" t="s">
        <v>2080</v>
      </c>
      <c r="AY88" s="83" t="s">
        <v>66</v>
      </c>
      <c r="AZ88" s="2"/>
      <c r="BA88" s="3"/>
      <c r="BB88" s="3"/>
      <c r="BC88" s="3"/>
      <c r="BD88" s="3"/>
    </row>
    <row r="89" spans="1:56" x14ac:dyDescent="0.25">
      <c r="A89" s="69" t="s">
        <v>293</v>
      </c>
      <c r="B89" s="70"/>
      <c r="C89" s="70"/>
      <c r="D89" s="71"/>
      <c r="E89" s="73"/>
      <c r="F89" s="107" t="s">
        <v>1929</v>
      </c>
      <c r="G89" s="70"/>
      <c r="H89" s="74"/>
      <c r="I89" s="75"/>
      <c r="J89" s="75"/>
      <c r="K89" s="74" t="s">
        <v>2232</v>
      </c>
      <c r="L89" s="78"/>
      <c r="M89" s="79"/>
      <c r="N89" s="79"/>
      <c r="O89" s="80"/>
      <c r="P89" s="81"/>
      <c r="Q89" s="81"/>
      <c r="R89" s="91"/>
      <c r="S89" s="91"/>
      <c r="T89" s="91"/>
      <c r="U89" s="91"/>
      <c r="V89" s="52"/>
      <c r="W89" s="52"/>
      <c r="X89" s="52"/>
      <c r="Y89" s="52"/>
      <c r="Z89" s="51"/>
      <c r="AA89" s="76"/>
      <c r="AB89" s="76"/>
      <c r="AC89" s="77"/>
      <c r="AD89" s="83" t="s">
        <v>1243</v>
      </c>
      <c r="AE89" s="83">
        <v>422</v>
      </c>
      <c r="AF89" s="83">
        <v>785</v>
      </c>
      <c r="AG89" s="83">
        <v>45037</v>
      </c>
      <c r="AH89" s="83">
        <v>9045</v>
      </c>
      <c r="AI89" s="83"/>
      <c r="AJ89" s="83" t="s">
        <v>1384</v>
      </c>
      <c r="AK89" s="83" t="s">
        <v>1497</v>
      </c>
      <c r="AL89" s="88" t="s">
        <v>1595</v>
      </c>
      <c r="AM89" s="83"/>
      <c r="AN89" s="85">
        <v>42250.768819444442</v>
      </c>
      <c r="AO89" s="88" t="s">
        <v>1726</v>
      </c>
      <c r="AP89" s="83" t="b">
        <v>0</v>
      </c>
      <c r="AQ89" s="83" t="b">
        <v>0</v>
      </c>
      <c r="AR89" s="83" t="b">
        <v>1</v>
      </c>
      <c r="AS89" s="83" t="s">
        <v>1076</v>
      </c>
      <c r="AT89" s="83">
        <v>120</v>
      </c>
      <c r="AU89" s="88" t="s">
        <v>1793</v>
      </c>
      <c r="AV89" s="83" t="b">
        <v>0</v>
      </c>
      <c r="AW89" s="83" t="s">
        <v>1994</v>
      </c>
      <c r="AX89" s="88" t="s">
        <v>2081</v>
      </c>
      <c r="AY89" s="83" t="s">
        <v>66</v>
      </c>
      <c r="AZ89" s="2"/>
      <c r="BA89" s="3"/>
      <c r="BB89" s="3"/>
      <c r="BC89" s="3"/>
      <c r="BD89" s="3"/>
    </row>
    <row r="90" spans="1:56" x14ac:dyDescent="0.25">
      <c r="A90" s="69" t="s">
        <v>294</v>
      </c>
      <c r="B90" s="70"/>
      <c r="C90" s="70"/>
      <c r="D90" s="71"/>
      <c r="E90" s="73"/>
      <c r="F90" s="107" t="s">
        <v>1930</v>
      </c>
      <c r="G90" s="70"/>
      <c r="H90" s="74"/>
      <c r="I90" s="75"/>
      <c r="J90" s="75"/>
      <c r="K90" s="74" t="s">
        <v>2233</v>
      </c>
      <c r="L90" s="78"/>
      <c r="M90" s="79"/>
      <c r="N90" s="79"/>
      <c r="O90" s="80"/>
      <c r="P90" s="81"/>
      <c r="Q90" s="81"/>
      <c r="R90" s="91"/>
      <c r="S90" s="91"/>
      <c r="T90" s="91"/>
      <c r="U90" s="91"/>
      <c r="V90" s="52"/>
      <c r="W90" s="52"/>
      <c r="X90" s="52"/>
      <c r="Y90" s="52"/>
      <c r="Z90" s="51"/>
      <c r="AA90" s="76"/>
      <c r="AB90" s="76"/>
      <c r="AC90" s="77"/>
      <c r="AD90" s="83" t="s">
        <v>1244</v>
      </c>
      <c r="AE90" s="83">
        <v>492</v>
      </c>
      <c r="AF90" s="83">
        <v>251</v>
      </c>
      <c r="AG90" s="83">
        <v>1861</v>
      </c>
      <c r="AH90" s="83">
        <v>211</v>
      </c>
      <c r="AI90" s="83"/>
      <c r="AJ90" s="83" t="s">
        <v>1385</v>
      </c>
      <c r="AK90" s="83"/>
      <c r="AL90" s="83"/>
      <c r="AM90" s="83"/>
      <c r="AN90" s="85">
        <v>40365.927581018521</v>
      </c>
      <c r="AO90" s="88" t="s">
        <v>1727</v>
      </c>
      <c r="AP90" s="83" t="b">
        <v>0</v>
      </c>
      <c r="AQ90" s="83" t="b">
        <v>0</v>
      </c>
      <c r="AR90" s="83" t="b">
        <v>1</v>
      </c>
      <c r="AS90" s="83" t="s">
        <v>1076</v>
      </c>
      <c r="AT90" s="83">
        <v>5</v>
      </c>
      <c r="AU90" s="88" t="s">
        <v>1793</v>
      </c>
      <c r="AV90" s="83" t="b">
        <v>0</v>
      </c>
      <c r="AW90" s="83" t="s">
        <v>1994</v>
      </c>
      <c r="AX90" s="88" t="s">
        <v>2082</v>
      </c>
      <c r="AY90" s="83" t="s">
        <v>66</v>
      </c>
      <c r="AZ90" s="2"/>
      <c r="BA90" s="3"/>
      <c r="BB90" s="3"/>
      <c r="BC90" s="3"/>
      <c r="BD90" s="3"/>
    </row>
    <row r="91" spans="1:56" x14ac:dyDescent="0.25">
      <c r="A91" s="69" t="s">
        <v>295</v>
      </c>
      <c r="B91" s="70"/>
      <c r="C91" s="70"/>
      <c r="D91" s="71"/>
      <c r="E91" s="73"/>
      <c r="F91" s="107" t="s">
        <v>1931</v>
      </c>
      <c r="G91" s="70"/>
      <c r="H91" s="74"/>
      <c r="I91" s="75"/>
      <c r="J91" s="75"/>
      <c r="K91" s="74" t="s">
        <v>2234</v>
      </c>
      <c r="L91" s="78"/>
      <c r="M91" s="79"/>
      <c r="N91" s="79"/>
      <c r="O91" s="80"/>
      <c r="P91" s="81"/>
      <c r="Q91" s="81"/>
      <c r="R91" s="91"/>
      <c r="S91" s="91"/>
      <c r="T91" s="91"/>
      <c r="U91" s="91"/>
      <c r="V91" s="52"/>
      <c r="W91" s="52"/>
      <c r="X91" s="52"/>
      <c r="Y91" s="52"/>
      <c r="Z91" s="51"/>
      <c r="AA91" s="76"/>
      <c r="AB91" s="76"/>
      <c r="AC91" s="77"/>
      <c r="AD91" s="83" t="s">
        <v>1245</v>
      </c>
      <c r="AE91" s="83">
        <v>161</v>
      </c>
      <c r="AF91" s="83">
        <v>49</v>
      </c>
      <c r="AG91" s="83">
        <v>206</v>
      </c>
      <c r="AH91" s="83">
        <v>2</v>
      </c>
      <c r="AI91" s="83"/>
      <c r="AJ91" s="83" t="s">
        <v>1386</v>
      </c>
      <c r="AK91" s="83" t="s">
        <v>1498</v>
      </c>
      <c r="AL91" s="88" t="s">
        <v>1596</v>
      </c>
      <c r="AM91" s="83"/>
      <c r="AN91" s="85">
        <v>40367.906423611108</v>
      </c>
      <c r="AO91" s="83"/>
      <c r="AP91" s="83" t="b">
        <v>0</v>
      </c>
      <c r="AQ91" s="83" t="b">
        <v>0</v>
      </c>
      <c r="AR91" s="83" t="b">
        <v>1</v>
      </c>
      <c r="AS91" s="83" t="s">
        <v>1076</v>
      </c>
      <c r="AT91" s="83">
        <v>4</v>
      </c>
      <c r="AU91" s="88" t="s">
        <v>1801</v>
      </c>
      <c r="AV91" s="83" t="b">
        <v>0</v>
      </c>
      <c r="AW91" s="83" t="s">
        <v>1994</v>
      </c>
      <c r="AX91" s="88" t="s">
        <v>2083</v>
      </c>
      <c r="AY91" s="83" t="s">
        <v>66</v>
      </c>
      <c r="AZ91" s="2"/>
      <c r="BA91" s="3"/>
      <c r="BB91" s="3"/>
      <c r="BC91" s="3"/>
      <c r="BD91" s="3"/>
    </row>
    <row r="92" spans="1:56" x14ac:dyDescent="0.25">
      <c r="A92" s="69" t="s">
        <v>296</v>
      </c>
      <c r="B92" s="70"/>
      <c r="C92" s="70"/>
      <c r="D92" s="71"/>
      <c r="E92" s="73"/>
      <c r="F92" s="107" t="s">
        <v>1932</v>
      </c>
      <c r="G92" s="70"/>
      <c r="H92" s="74"/>
      <c r="I92" s="75"/>
      <c r="J92" s="75"/>
      <c r="K92" s="74" t="s">
        <v>2235</v>
      </c>
      <c r="L92" s="78"/>
      <c r="M92" s="79"/>
      <c r="N92" s="79"/>
      <c r="O92" s="80"/>
      <c r="P92" s="81"/>
      <c r="Q92" s="81"/>
      <c r="R92" s="91"/>
      <c r="S92" s="91"/>
      <c r="T92" s="91"/>
      <c r="U92" s="91"/>
      <c r="V92" s="52"/>
      <c r="W92" s="52"/>
      <c r="X92" s="52"/>
      <c r="Y92" s="52"/>
      <c r="Z92" s="51"/>
      <c r="AA92" s="76"/>
      <c r="AB92" s="76"/>
      <c r="AC92" s="77"/>
      <c r="AD92" s="83" t="s">
        <v>1246</v>
      </c>
      <c r="AE92" s="83">
        <v>253</v>
      </c>
      <c r="AF92" s="83">
        <v>1159</v>
      </c>
      <c r="AG92" s="83">
        <v>111032</v>
      </c>
      <c r="AH92" s="83">
        <v>565</v>
      </c>
      <c r="AI92" s="83">
        <v>3600</v>
      </c>
      <c r="AJ92" s="83" t="s">
        <v>1387</v>
      </c>
      <c r="AK92" s="83" t="s">
        <v>1499</v>
      </c>
      <c r="AL92" s="88" t="s">
        <v>1597</v>
      </c>
      <c r="AM92" s="83" t="s">
        <v>1650</v>
      </c>
      <c r="AN92" s="85">
        <v>39897.656643518516</v>
      </c>
      <c r="AO92" s="83"/>
      <c r="AP92" s="83" t="b">
        <v>0</v>
      </c>
      <c r="AQ92" s="83" t="b">
        <v>0</v>
      </c>
      <c r="AR92" s="83" t="b">
        <v>0</v>
      </c>
      <c r="AS92" s="83" t="s">
        <v>1076</v>
      </c>
      <c r="AT92" s="83">
        <v>60</v>
      </c>
      <c r="AU92" s="88" t="s">
        <v>1817</v>
      </c>
      <c r="AV92" s="83" t="b">
        <v>0</v>
      </c>
      <c r="AW92" s="83" t="s">
        <v>1994</v>
      </c>
      <c r="AX92" s="88" t="s">
        <v>2084</v>
      </c>
      <c r="AY92" s="83" t="s">
        <v>66</v>
      </c>
      <c r="AZ92" s="2"/>
      <c r="BA92" s="3"/>
      <c r="BB92" s="3"/>
      <c r="BC92" s="3"/>
      <c r="BD92" s="3"/>
    </row>
    <row r="93" spans="1:56" x14ac:dyDescent="0.25">
      <c r="A93" s="69" t="s">
        <v>297</v>
      </c>
      <c r="B93" s="70"/>
      <c r="C93" s="70"/>
      <c r="D93" s="71"/>
      <c r="E93" s="73"/>
      <c r="F93" s="107" t="s">
        <v>1933</v>
      </c>
      <c r="G93" s="70"/>
      <c r="H93" s="74"/>
      <c r="I93" s="75"/>
      <c r="J93" s="75"/>
      <c r="K93" s="74" t="s">
        <v>2236</v>
      </c>
      <c r="L93" s="78"/>
      <c r="M93" s="79"/>
      <c r="N93" s="79"/>
      <c r="O93" s="80"/>
      <c r="P93" s="81"/>
      <c r="Q93" s="81"/>
      <c r="R93" s="91"/>
      <c r="S93" s="91"/>
      <c r="T93" s="91"/>
      <c r="U93" s="91"/>
      <c r="V93" s="52"/>
      <c r="W93" s="52"/>
      <c r="X93" s="52"/>
      <c r="Y93" s="52"/>
      <c r="Z93" s="51"/>
      <c r="AA93" s="76"/>
      <c r="AB93" s="76"/>
      <c r="AC93" s="77"/>
      <c r="AD93" s="83" t="s">
        <v>1247</v>
      </c>
      <c r="AE93" s="83">
        <v>207</v>
      </c>
      <c r="AF93" s="83">
        <v>588</v>
      </c>
      <c r="AG93" s="83">
        <v>18362</v>
      </c>
      <c r="AH93" s="83">
        <v>13</v>
      </c>
      <c r="AI93" s="83">
        <v>25200</v>
      </c>
      <c r="AJ93" s="83" t="s">
        <v>1388</v>
      </c>
      <c r="AK93" s="83" t="s">
        <v>1500</v>
      </c>
      <c r="AL93" s="83"/>
      <c r="AM93" s="83" t="s">
        <v>1651</v>
      </c>
      <c r="AN93" s="85">
        <v>40612.508101851854</v>
      </c>
      <c r="AO93" s="88" t="s">
        <v>1728</v>
      </c>
      <c r="AP93" s="83" t="b">
        <v>0</v>
      </c>
      <c r="AQ93" s="83" t="b">
        <v>0</v>
      </c>
      <c r="AR93" s="83" t="b">
        <v>1</v>
      </c>
      <c r="AS93" s="83" t="s">
        <v>1076</v>
      </c>
      <c r="AT93" s="83">
        <v>1</v>
      </c>
      <c r="AU93" s="88" t="s">
        <v>1818</v>
      </c>
      <c r="AV93" s="83" t="b">
        <v>0</v>
      </c>
      <c r="AW93" s="83" t="s">
        <v>1994</v>
      </c>
      <c r="AX93" s="88" t="s">
        <v>2085</v>
      </c>
      <c r="AY93" s="83" t="s">
        <v>66</v>
      </c>
      <c r="AZ93" s="2"/>
      <c r="BA93" s="3"/>
      <c r="BB93" s="3"/>
      <c r="BC93" s="3"/>
      <c r="BD93" s="3"/>
    </row>
    <row r="94" spans="1:56" x14ac:dyDescent="0.25">
      <c r="A94" s="69" t="s">
        <v>298</v>
      </c>
      <c r="B94" s="70"/>
      <c r="C94" s="70"/>
      <c r="D94" s="71"/>
      <c r="E94" s="73"/>
      <c r="F94" s="107" t="s">
        <v>1934</v>
      </c>
      <c r="G94" s="70"/>
      <c r="H94" s="74"/>
      <c r="I94" s="75"/>
      <c r="J94" s="75"/>
      <c r="K94" s="74" t="s">
        <v>2237</v>
      </c>
      <c r="L94" s="78"/>
      <c r="M94" s="79"/>
      <c r="N94" s="79"/>
      <c r="O94" s="80"/>
      <c r="P94" s="81"/>
      <c r="Q94" s="81"/>
      <c r="R94" s="91"/>
      <c r="S94" s="91"/>
      <c r="T94" s="91"/>
      <c r="U94" s="91"/>
      <c r="V94" s="52"/>
      <c r="W94" s="52"/>
      <c r="X94" s="52"/>
      <c r="Y94" s="52"/>
      <c r="Z94" s="51"/>
      <c r="AA94" s="76"/>
      <c r="AB94" s="76"/>
      <c r="AC94" s="77"/>
      <c r="AD94" s="83" t="s">
        <v>1248</v>
      </c>
      <c r="AE94" s="83">
        <v>34</v>
      </c>
      <c r="AF94" s="83">
        <v>118</v>
      </c>
      <c r="AG94" s="83">
        <v>18978</v>
      </c>
      <c r="AH94" s="83">
        <v>4452</v>
      </c>
      <c r="AI94" s="83">
        <v>-18000</v>
      </c>
      <c r="AJ94" s="83" t="s">
        <v>1389</v>
      </c>
      <c r="AK94" s="83" t="s">
        <v>1501</v>
      </c>
      <c r="AL94" s="83"/>
      <c r="AM94" s="83" t="s">
        <v>1638</v>
      </c>
      <c r="AN94" s="85">
        <v>40884.119201388887</v>
      </c>
      <c r="AO94" s="88" t="s">
        <v>1729</v>
      </c>
      <c r="AP94" s="83" t="b">
        <v>0</v>
      </c>
      <c r="AQ94" s="83" t="b">
        <v>0</v>
      </c>
      <c r="AR94" s="83" t="b">
        <v>1</v>
      </c>
      <c r="AS94" s="83" t="s">
        <v>1076</v>
      </c>
      <c r="AT94" s="83">
        <v>10</v>
      </c>
      <c r="AU94" s="88" t="s">
        <v>1819</v>
      </c>
      <c r="AV94" s="83" t="b">
        <v>0</v>
      </c>
      <c r="AW94" s="83" t="s">
        <v>1994</v>
      </c>
      <c r="AX94" s="88" t="s">
        <v>2086</v>
      </c>
      <c r="AY94" s="83" t="s">
        <v>66</v>
      </c>
      <c r="AZ94" s="2"/>
      <c r="BA94" s="3"/>
      <c r="BB94" s="3"/>
      <c r="BC94" s="3"/>
      <c r="BD94" s="3"/>
    </row>
    <row r="95" spans="1:56" x14ac:dyDescent="0.25">
      <c r="A95" s="69" t="s">
        <v>299</v>
      </c>
      <c r="B95" s="70"/>
      <c r="C95" s="70"/>
      <c r="D95" s="71"/>
      <c r="E95" s="73"/>
      <c r="F95" s="107" t="s">
        <v>1935</v>
      </c>
      <c r="G95" s="70"/>
      <c r="H95" s="74"/>
      <c r="I95" s="75"/>
      <c r="J95" s="75"/>
      <c r="K95" s="74" t="s">
        <v>2238</v>
      </c>
      <c r="L95" s="78"/>
      <c r="M95" s="79"/>
      <c r="N95" s="79"/>
      <c r="O95" s="80"/>
      <c r="P95" s="81"/>
      <c r="Q95" s="81"/>
      <c r="R95" s="91"/>
      <c r="S95" s="91"/>
      <c r="T95" s="91"/>
      <c r="U95" s="91"/>
      <c r="V95" s="52"/>
      <c r="W95" s="52"/>
      <c r="X95" s="52"/>
      <c r="Y95" s="52"/>
      <c r="Z95" s="51"/>
      <c r="AA95" s="76"/>
      <c r="AB95" s="76"/>
      <c r="AC95" s="77"/>
      <c r="AD95" s="83" t="s">
        <v>1249</v>
      </c>
      <c r="AE95" s="83">
        <v>652</v>
      </c>
      <c r="AF95" s="83">
        <v>687</v>
      </c>
      <c r="AG95" s="83">
        <v>3377</v>
      </c>
      <c r="AH95" s="83">
        <v>2317</v>
      </c>
      <c r="AI95" s="83">
        <v>-21600</v>
      </c>
      <c r="AJ95" s="83" t="s">
        <v>1390</v>
      </c>
      <c r="AK95" s="83"/>
      <c r="AL95" s="83"/>
      <c r="AM95" s="83" t="s">
        <v>1639</v>
      </c>
      <c r="AN95" s="85">
        <v>40755.873622685183</v>
      </c>
      <c r="AO95" s="88" t="s">
        <v>1730</v>
      </c>
      <c r="AP95" s="83" t="b">
        <v>1</v>
      </c>
      <c r="AQ95" s="83" t="b">
        <v>0</v>
      </c>
      <c r="AR95" s="83" t="b">
        <v>1</v>
      </c>
      <c r="AS95" s="83" t="s">
        <v>1076</v>
      </c>
      <c r="AT95" s="83">
        <v>2</v>
      </c>
      <c r="AU95" s="88" t="s">
        <v>1793</v>
      </c>
      <c r="AV95" s="83" t="b">
        <v>0</v>
      </c>
      <c r="AW95" s="83" t="s">
        <v>1994</v>
      </c>
      <c r="AX95" s="88" t="s">
        <v>2087</v>
      </c>
      <c r="AY95" s="83" t="s">
        <v>66</v>
      </c>
      <c r="AZ95" s="2"/>
      <c r="BA95" s="3"/>
      <c r="BB95" s="3"/>
      <c r="BC95" s="3"/>
      <c r="BD95" s="3"/>
    </row>
    <row r="96" spans="1:56" x14ac:dyDescent="0.25">
      <c r="A96" s="69" t="s">
        <v>300</v>
      </c>
      <c r="B96" s="70"/>
      <c r="C96" s="70"/>
      <c r="D96" s="71"/>
      <c r="E96" s="73"/>
      <c r="F96" s="107" t="s">
        <v>1936</v>
      </c>
      <c r="G96" s="70"/>
      <c r="H96" s="74"/>
      <c r="I96" s="75"/>
      <c r="J96" s="75"/>
      <c r="K96" s="74" t="s">
        <v>2239</v>
      </c>
      <c r="L96" s="78"/>
      <c r="M96" s="79"/>
      <c r="N96" s="79"/>
      <c r="O96" s="80"/>
      <c r="P96" s="81"/>
      <c r="Q96" s="81"/>
      <c r="R96" s="91"/>
      <c r="S96" s="91"/>
      <c r="T96" s="91"/>
      <c r="U96" s="91"/>
      <c r="V96" s="52"/>
      <c r="W96" s="52"/>
      <c r="X96" s="52"/>
      <c r="Y96" s="52"/>
      <c r="Z96" s="51"/>
      <c r="AA96" s="76"/>
      <c r="AB96" s="76"/>
      <c r="AC96" s="77"/>
      <c r="AD96" s="83" t="s">
        <v>1250</v>
      </c>
      <c r="AE96" s="83">
        <v>275</v>
      </c>
      <c r="AF96" s="83">
        <v>154</v>
      </c>
      <c r="AG96" s="83">
        <v>2405</v>
      </c>
      <c r="AH96" s="83">
        <v>85</v>
      </c>
      <c r="AI96" s="83">
        <v>19800</v>
      </c>
      <c r="AJ96" s="83" t="s">
        <v>1391</v>
      </c>
      <c r="AK96" s="83" t="s">
        <v>1502</v>
      </c>
      <c r="AL96" s="83"/>
      <c r="AM96" s="83" t="s">
        <v>1652</v>
      </c>
      <c r="AN96" s="85">
        <v>40027.40221064815</v>
      </c>
      <c r="AO96" s="88" t="s">
        <v>1731</v>
      </c>
      <c r="AP96" s="83" t="b">
        <v>0</v>
      </c>
      <c r="AQ96" s="83" t="b">
        <v>0</v>
      </c>
      <c r="AR96" s="83" t="b">
        <v>0</v>
      </c>
      <c r="AS96" s="83" t="s">
        <v>1076</v>
      </c>
      <c r="AT96" s="83">
        <v>1</v>
      </c>
      <c r="AU96" s="88" t="s">
        <v>1820</v>
      </c>
      <c r="AV96" s="83" t="b">
        <v>0</v>
      </c>
      <c r="AW96" s="83" t="s">
        <v>1994</v>
      </c>
      <c r="AX96" s="88" t="s">
        <v>2088</v>
      </c>
      <c r="AY96" s="83" t="s">
        <v>66</v>
      </c>
      <c r="AZ96" s="2"/>
      <c r="BA96" s="3"/>
      <c r="BB96" s="3"/>
      <c r="BC96" s="3"/>
      <c r="BD96" s="3"/>
    </row>
    <row r="97" spans="1:56" x14ac:dyDescent="0.25">
      <c r="A97" s="69" t="s">
        <v>301</v>
      </c>
      <c r="B97" s="70"/>
      <c r="C97" s="70"/>
      <c r="D97" s="71"/>
      <c r="E97" s="73"/>
      <c r="F97" s="107" t="s">
        <v>1937</v>
      </c>
      <c r="G97" s="70"/>
      <c r="H97" s="74"/>
      <c r="I97" s="75"/>
      <c r="J97" s="75"/>
      <c r="K97" s="74" t="s">
        <v>2240</v>
      </c>
      <c r="L97" s="78"/>
      <c r="M97" s="79"/>
      <c r="N97" s="79"/>
      <c r="O97" s="80"/>
      <c r="P97" s="81"/>
      <c r="Q97" s="81"/>
      <c r="R97" s="91"/>
      <c r="S97" s="91"/>
      <c r="T97" s="91"/>
      <c r="U97" s="91"/>
      <c r="V97" s="52"/>
      <c r="W97" s="52"/>
      <c r="X97" s="52"/>
      <c r="Y97" s="52"/>
      <c r="Z97" s="51"/>
      <c r="AA97" s="76"/>
      <c r="AB97" s="76"/>
      <c r="AC97" s="77"/>
      <c r="AD97" s="83" t="s">
        <v>1251</v>
      </c>
      <c r="AE97" s="83">
        <v>440</v>
      </c>
      <c r="AF97" s="83">
        <v>850</v>
      </c>
      <c r="AG97" s="83">
        <v>39139</v>
      </c>
      <c r="AH97" s="83">
        <v>21676</v>
      </c>
      <c r="AI97" s="83">
        <v>-21600</v>
      </c>
      <c r="AJ97" s="83" t="s">
        <v>1392</v>
      </c>
      <c r="AK97" s="83" t="s">
        <v>1503</v>
      </c>
      <c r="AL97" s="83"/>
      <c r="AM97" s="83" t="s">
        <v>1639</v>
      </c>
      <c r="AN97" s="85">
        <v>41110.342094907406</v>
      </c>
      <c r="AO97" s="88" t="s">
        <v>1732</v>
      </c>
      <c r="AP97" s="83" t="b">
        <v>0</v>
      </c>
      <c r="AQ97" s="83" t="b">
        <v>0</v>
      </c>
      <c r="AR97" s="83" t="b">
        <v>0</v>
      </c>
      <c r="AS97" s="83" t="s">
        <v>1076</v>
      </c>
      <c r="AT97" s="83">
        <v>16</v>
      </c>
      <c r="AU97" s="88" t="s">
        <v>1821</v>
      </c>
      <c r="AV97" s="83" t="b">
        <v>0</v>
      </c>
      <c r="AW97" s="83" t="s">
        <v>1994</v>
      </c>
      <c r="AX97" s="88" t="s">
        <v>2089</v>
      </c>
      <c r="AY97" s="83" t="s">
        <v>66</v>
      </c>
      <c r="AZ97" s="2"/>
      <c r="BA97" s="3"/>
      <c r="BB97" s="3"/>
      <c r="BC97" s="3"/>
      <c r="BD97" s="3"/>
    </row>
    <row r="98" spans="1:56" x14ac:dyDescent="0.25">
      <c r="A98" s="69" t="s">
        <v>302</v>
      </c>
      <c r="B98" s="70"/>
      <c r="C98" s="70"/>
      <c r="D98" s="71"/>
      <c r="E98" s="73"/>
      <c r="F98" s="107" t="s">
        <v>1938</v>
      </c>
      <c r="G98" s="70"/>
      <c r="H98" s="74"/>
      <c r="I98" s="75"/>
      <c r="J98" s="75"/>
      <c r="K98" s="74" t="s">
        <v>2241</v>
      </c>
      <c r="L98" s="78"/>
      <c r="M98" s="79"/>
      <c r="N98" s="79"/>
      <c r="O98" s="80"/>
      <c r="P98" s="81"/>
      <c r="Q98" s="81"/>
      <c r="R98" s="91"/>
      <c r="S98" s="91"/>
      <c r="T98" s="91"/>
      <c r="U98" s="91"/>
      <c r="V98" s="52"/>
      <c r="W98" s="52"/>
      <c r="X98" s="52"/>
      <c r="Y98" s="52"/>
      <c r="Z98" s="51"/>
      <c r="AA98" s="76"/>
      <c r="AB98" s="76"/>
      <c r="AC98" s="77"/>
      <c r="AD98" s="83" t="s">
        <v>1252</v>
      </c>
      <c r="AE98" s="83">
        <v>1815</v>
      </c>
      <c r="AF98" s="83">
        <v>4027</v>
      </c>
      <c r="AG98" s="83">
        <v>25793</v>
      </c>
      <c r="AH98" s="83">
        <v>7815</v>
      </c>
      <c r="AI98" s="83">
        <v>-28800</v>
      </c>
      <c r="AJ98" s="83" t="s">
        <v>1393</v>
      </c>
      <c r="AK98" s="83" t="s">
        <v>1504</v>
      </c>
      <c r="AL98" s="88" t="s">
        <v>1598</v>
      </c>
      <c r="AM98" s="83" t="s">
        <v>1634</v>
      </c>
      <c r="AN98" s="85">
        <v>40094.805891203701</v>
      </c>
      <c r="AO98" s="88" t="s">
        <v>1733</v>
      </c>
      <c r="AP98" s="83" t="b">
        <v>0</v>
      </c>
      <c r="AQ98" s="83" t="b">
        <v>0</v>
      </c>
      <c r="AR98" s="83" t="b">
        <v>0</v>
      </c>
      <c r="AS98" s="83" t="s">
        <v>1076</v>
      </c>
      <c r="AT98" s="83">
        <v>138</v>
      </c>
      <c r="AU98" s="88" t="s">
        <v>1801</v>
      </c>
      <c r="AV98" s="83" t="b">
        <v>1</v>
      </c>
      <c r="AW98" s="83" t="s">
        <v>1994</v>
      </c>
      <c r="AX98" s="88" t="s">
        <v>2090</v>
      </c>
      <c r="AY98" s="83" t="s">
        <v>66</v>
      </c>
      <c r="AZ98" s="2"/>
      <c r="BA98" s="3"/>
      <c r="BB98" s="3"/>
      <c r="BC98" s="3"/>
      <c r="BD98" s="3"/>
    </row>
    <row r="99" spans="1:56" x14ac:dyDescent="0.25">
      <c r="A99" s="69" t="s">
        <v>303</v>
      </c>
      <c r="B99" s="70"/>
      <c r="C99" s="70"/>
      <c r="D99" s="71"/>
      <c r="E99" s="73"/>
      <c r="F99" s="107" t="s">
        <v>1939</v>
      </c>
      <c r="G99" s="70"/>
      <c r="H99" s="74"/>
      <c r="I99" s="75"/>
      <c r="J99" s="75"/>
      <c r="K99" s="74" t="s">
        <v>2242</v>
      </c>
      <c r="L99" s="78"/>
      <c r="M99" s="79"/>
      <c r="N99" s="79"/>
      <c r="O99" s="80"/>
      <c r="P99" s="81"/>
      <c r="Q99" s="81"/>
      <c r="R99" s="91"/>
      <c r="S99" s="91"/>
      <c r="T99" s="91"/>
      <c r="U99" s="91"/>
      <c r="V99" s="52"/>
      <c r="W99" s="52"/>
      <c r="X99" s="52"/>
      <c r="Y99" s="52"/>
      <c r="Z99" s="51"/>
      <c r="AA99" s="76"/>
      <c r="AB99" s="76"/>
      <c r="AC99" s="77"/>
      <c r="AD99" s="83" t="s">
        <v>1253</v>
      </c>
      <c r="AE99" s="83">
        <v>411</v>
      </c>
      <c r="AF99" s="83">
        <v>341</v>
      </c>
      <c r="AG99" s="83">
        <v>1244</v>
      </c>
      <c r="AH99" s="83">
        <v>3473</v>
      </c>
      <c r="AI99" s="83"/>
      <c r="AJ99" s="83" t="s">
        <v>1394</v>
      </c>
      <c r="AK99" s="83" t="s">
        <v>1505</v>
      </c>
      <c r="AL99" s="88" t="s">
        <v>1599</v>
      </c>
      <c r="AM99" s="83"/>
      <c r="AN99" s="85">
        <v>42174.570405092592</v>
      </c>
      <c r="AO99" s="88" t="s">
        <v>1734</v>
      </c>
      <c r="AP99" s="83" t="b">
        <v>1</v>
      </c>
      <c r="AQ99" s="83" t="b">
        <v>0</v>
      </c>
      <c r="AR99" s="83" t="b">
        <v>0</v>
      </c>
      <c r="AS99" s="83" t="s">
        <v>1076</v>
      </c>
      <c r="AT99" s="83">
        <v>1</v>
      </c>
      <c r="AU99" s="88" t="s">
        <v>1793</v>
      </c>
      <c r="AV99" s="83" t="b">
        <v>0</v>
      </c>
      <c r="AW99" s="83" t="s">
        <v>1994</v>
      </c>
      <c r="AX99" s="88" t="s">
        <v>2091</v>
      </c>
      <c r="AY99" s="83" t="s">
        <v>66</v>
      </c>
      <c r="AZ99" s="2"/>
      <c r="BA99" s="3"/>
      <c r="BB99" s="3"/>
      <c r="BC99" s="3"/>
      <c r="BD99" s="3"/>
    </row>
    <row r="100" spans="1:56" x14ac:dyDescent="0.25">
      <c r="A100" s="69" t="s">
        <v>304</v>
      </c>
      <c r="B100" s="70"/>
      <c r="C100" s="70"/>
      <c r="D100" s="71"/>
      <c r="E100" s="73"/>
      <c r="F100" s="107" t="s">
        <v>1940</v>
      </c>
      <c r="G100" s="70"/>
      <c r="H100" s="74"/>
      <c r="I100" s="75"/>
      <c r="J100" s="75"/>
      <c r="K100" s="74" t="s">
        <v>2243</v>
      </c>
      <c r="L100" s="78"/>
      <c r="M100" s="79"/>
      <c r="N100" s="79"/>
      <c r="O100" s="80"/>
      <c r="P100" s="81"/>
      <c r="Q100" s="81"/>
      <c r="R100" s="91"/>
      <c r="S100" s="91"/>
      <c r="T100" s="91"/>
      <c r="U100" s="91"/>
      <c r="V100" s="52"/>
      <c r="W100" s="52"/>
      <c r="X100" s="52"/>
      <c r="Y100" s="52"/>
      <c r="Z100" s="51"/>
      <c r="AA100" s="76"/>
      <c r="AB100" s="76"/>
      <c r="AC100" s="77"/>
      <c r="AD100" s="83" t="s">
        <v>1254</v>
      </c>
      <c r="AE100" s="83">
        <v>1060</v>
      </c>
      <c r="AF100" s="83">
        <v>9976</v>
      </c>
      <c r="AG100" s="83">
        <v>51689</v>
      </c>
      <c r="AH100" s="83">
        <v>885</v>
      </c>
      <c r="AI100" s="83">
        <v>-18000</v>
      </c>
      <c r="AJ100" s="83" t="s">
        <v>1395</v>
      </c>
      <c r="AK100" s="83" t="s">
        <v>1506</v>
      </c>
      <c r="AL100" s="88" t="s">
        <v>1600</v>
      </c>
      <c r="AM100" s="83" t="s">
        <v>1638</v>
      </c>
      <c r="AN100" s="85">
        <v>39428.813263888886</v>
      </c>
      <c r="AO100" s="88" t="s">
        <v>1735</v>
      </c>
      <c r="AP100" s="83" t="b">
        <v>0</v>
      </c>
      <c r="AQ100" s="83" t="b">
        <v>0</v>
      </c>
      <c r="AR100" s="83" t="b">
        <v>1</v>
      </c>
      <c r="AS100" s="83" t="s">
        <v>1076</v>
      </c>
      <c r="AT100" s="83">
        <v>852</v>
      </c>
      <c r="AU100" s="88" t="s">
        <v>1803</v>
      </c>
      <c r="AV100" s="83" t="b">
        <v>0</v>
      </c>
      <c r="AW100" s="83" t="s">
        <v>1994</v>
      </c>
      <c r="AX100" s="88" t="s">
        <v>2092</v>
      </c>
      <c r="AY100" s="83" t="s">
        <v>66</v>
      </c>
      <c r="AZ100" s="2"/>
      <c r="BA100" s="3"/>
      <c r="BB100" s="3"/>
      <c r="BC100" s="3"/>
      <c r="BD100" s="3"/>
    </row>
    <row r="101" spans="1:56" x14ac:dyDescent="0.25">
      <c r="A101" s="69" t="s">
        <v>305</v>
      </c>
      <c r="B101" s="70"/>
      <c r="C101" s="70"/>
      <c r="D101" s="71"/>
      <c r="E101" s="73"/>
      <c r="F101" s="107" t="s">
        <v>1941</v>
      </c>
      <c r="G101" s="70"/>
      <c r="H101" s="74"/>
      <c r="I101" s="75"/>
      <c r="J101" s="75"/>
      <c r="K101" s="74" t="s">
        <v>2244</v>
      </c>
      <c r="L101" s="78"/>
      <c r="M101" s="79"/>
      <c r="N101" s="79"/>
      <c r="O101" s="80"/>
      <c r="P101" s="81"/>
      <c r="Q101" s="81"/>
      <c r="R101" s="91"/>
      <c r="S101" s="91"/>
      <c r="T101" s="91"/>
      <c r="U101" s="91"/>
      <c r="V101" s="52"/>
      <c r="W101" s="52"/>
      <c r="X101" s="52"/>
      <c r="Y101" s="52"/>
      <c r="Z101" s="51"/>
      <c r="AA101" s="76"/>
      <c r="AB101" s="76"/>
      <c r="AC101" s="77"/>
      <c r="AD101" s="83" t="s">
        <v>1255</v>
      </c>
      <c r="AE101" s="83">
        <v>378</v>
      </c>
      <c r="AF101" s="83">
        <v>136</v>
      </c>
      <c r="AG101" s="83">
        <v>3518</v>
      </c>
      <c r="AH101" s="83">
        <v>3743</v>
      </c>
      <c r="AI101" s="83">
        <v>-18000</v>
      </c>
      <c r="AJ101" s="83" t="s">
        <v>1396</v>
      </c>
      <c r="AK101" s="83" t="s">
        <v>1507</v>
      </c>
      <c r="AL101" s="83"/>
      <c r="AM101" s="83" t="s">
        <v>1638</v>
      </c>
      <c r="AN101" s="85">
        <v>40311.636111111111</v>
      </c>
      <c r="AO101" s="83"/>
      <c r="AP101" s="83" t="b">
        <v>0</v>
      </c>
      <c r="AQ101" s="83" t="b">
        <v>0</v>
      </c>
      <c r="AR101" s="83" t="b">
        <v>1</v>
      </c>
      <c r="AS101" s="83" t="s">
        <v>1076</v>
      </c>
      <c r="AT101" s="83">
        <v>19</v>
      </c>
      <c r="AU101" s="88" t="s">
        <v>1822</v>
      </c>
      <c r="AV101" s="83" t="b">
        <v>0</v>
      </c>
      <c r="AW101" s="83" t="s">
        <v>1994</v>
      </c>
      <c r="AX101" s="88" t="s">
        <v>2093</v>
      </c>
      <c r="AY101" s="83" t="s">
        <v>66</v>
      </c>
      <c r="AZ101" s="2"/>
      <c r="BA101" s="3"/>
      <c r="BB101" s="3"/>
      <c r="BC101" s="3"/>
      <c r="BD101" s="3"/>
    </row>
    <row r="102" spans="1:56" x14ac:dyDescent="0.25">
      <c r="A102" s="69" t="s">
        <v>306</v>
      </c>
      <c r="B102" s="70"/>
      <c r="C102" s="70"/>
      <c r="D102" s="71"/>
      <c r="E102" s="73"/>
      <c r="F102" s="107" t="s">
        <v>1942</v>
      </c>
      <c r="G102" s="70"/>
      <c r="H102" s="74"/>
      <c r="I102" s="75"/>
      <c r="J102" s="75"/>
      <c r="K102" s="74" t="s">
        <v>2245</v>
      </c>
      <c r="L102" s="78"/>
      <c r="M102" s="79"/>
      <c r="N102" s="79"/>
      <c r="O102" s="80"/>
      <c r="P102" s="81"/>
      <c r="Q102" s="81"/>
      <c r="R102" s="91"/>
      <c r="S102" s="91"/>
      <c r="T102" s="91"/>
      <c r="U102" s="91"/>
      <c r="V102" s="52"/>
      <c r="W102" s="52"/>
      <c r="X102" s="52"/>
      <c r="Y102" s="52"/>
      <c r="Z102" s="51"/>
      <c r="AA102" s="76"/>
      <c r="AB102" s="76"/>
      <c r="AC102" s="77"/>
      <c r="AD102" s="83" t="s">
        <v>1256</v>
      </c>
      <c r="AE102" s="83">
        <v>228</v>
      </c>
      <c r="AF102" s="83">
        <v>213</v>
      </c>
      <c r="AG102" s="83">
        <v>548</v>
      </c>
      <c r="AH102" s="83">
        <v>1569</v>
      </c>
      <c r="AI102" s="83">
        <v>-18000</v>
      </c>
      <c r="AJ102" s="83" t="s">
        <v>1397</v>
      </c>
      <c r="AK102" s="83" t="s">
        <v>1508</v>
      </c>
      <c r="AL102" s="88" t="s">
        <v>1601</v>
      </c>
      <c r="AM102" s="83" t="s">
        <v>1638</v>
      </c>
      <c r="AN102" s="85">
        <v>39951.148194444446</v>
      </c>
      <c r="AO102" s="88" t="s">
        <v>1736</v>
      </c>
      <c r="AP102" s="83" t="b">
        <v>0</v>
      </c>
      <c r="AQ102" s="83" t="b">
        <v>0</v>
      </c>
      <c r="AR102" s="83" t="b">
        <v>0</v>
      </c>
      <c r="AS102" s="83" t="s">
        <v>1076</v>
      </c>
      <c r="AT102" s="83">
        <v>13</v>
      </c>
      <c r="AU102" s="88" t="s">
        <v>1823</v>
      </c>
      <c r="AV102" s="83" t="b">
        <v>0</v>
      </c>
      <c r="AW102" s="83" t="s">
        <v>1994</v>
      </c>
      <c r="AX102" s="88" t="s">
        <v>2094</v>
      </c>
      <c r="AY102" s="83" t="s">
        <v>66</v>
      </c>
      <c r="AZ102" s="2"/>
      <c r="BA102" s="3"/>
      <c r="BB102" s="3"/>
      <c r="BC102" s="3"/>
      <c r="BD102" s="3"/>
    </row>
    <row r="103" spans="1:56" x14ac:dyDescent="0.25">
      <c r="A103" s="69" t="s">
        <v>307</v>
      </c>
      <c r="B103" s="70"/>
      <c r="C103" s="70"/>
      <c r="D103" s="71"/>
      <c r="E103" s="73"/>
      <c r="F103" s="107" t="s">
        <v>1943</v>
      </c>
      <c r="G103" s="70"/>
      <c r="H103" s="74"/>
      <c r="I103" s="75"/>
      <c r="J103" s="75"/>
      <c r="K103" s="74" t="s">
        <v>2246</v>
      </c>
      <c r="L103" s="78"/>
      <c r="M103" s="79"/>
      <c r="N103" s="79"/>
      <c r="O103" s="80"/>
      <c r="P103" s="81"/>
      <c r="Q103" s="81"/>
      <c r="R103" s="91"/>
      <c r="S103" s="91"/>
      <c r="T103" s="91"/>
      <c r="U103" s="91"/>
      <c r="V103" s="52"/>
      <c r="W103" s="52"/>
      <c r="X103" s="52"/>
      <c r="Y103" s="52"/>
      <c r="Z103" s="51"/>
      <c r="AA103" s="76"/>
      <c r="AB103" s="76"/>
      <c r="AC103" s="77"/>
      <c r="AD103" s="83" t="s">
        <v>1257</v>
      </c>
      <c r="AE103" s="83">
        <v>682</v>
      </c>
      <c r="AF103" s="83">
        <v>238</v>
      </c>
      <c r="AG103" s="83">
        <v>5940</v>
      </c>
      <c r="AH103" s="83">
        <v>7029</v>
      </c>
      <c r="AI103" s="83"/>
      <c r="AJ103" s="83" t="s">
        <v>1398</v>
      </c>
      <c r="AK103" s="83" t="s">
        <v>1509</v>
      </c>
      <c r="AL103" s="83"/>
      <c r="AM103" s="83"/>
      <c r="AN103" s="85">
        <v>41886.248206018521</v>
      </c>
      <c r="AO103" s="88" t="s">
        <v>1737</v>
      </c>
      <c r="AP103" s="83" t="b">
        <v>0</v>
      </c>
      <c r="AQ103" s="83" t="b">
        <v>0</v>
      </c>
      <c r="AR103" s="83" t="b">
        <v>1</v>
      </c>
      <c r="AS103" s="83" t="s">
        <v>1076</v>
      </c>
      <c r="AT103" s="83">
        <v>1</v>
      </c>
      <c r="AU103" s="88" t="s">
        <v>1793</v>
      </c>
      <c r="AV103" s="83" t="b">
        <v>0</v>
      </c>
      <c r="AW103" s="83" t="s">
        <v>1994</v>
      </c>
      <c r="AX103" s="88" t="s">
        <v>2095</v>
      </c>
      <c r="AY103" s="83" t="s">
        <v>66</v>
      </c>
      <c r="AZ103" s="2"/>
      <c r="BA103" s="3"/>
      <c r="BB103" s="3"/>
      <c r="BC103" s="3"/>
      <c r="BD103" s="3"/>
    </row>
    <row r="104" spans="1:56" x14ac:dyDescent="0.25">
      <c r="A104" s="69" t="s">
        <v>308</v>
      </c>
      <c r="B104" s="70"/>
      <c r="C104" s="70"/>
      <c r="D104" s="71"/>
      <c r="E104" s="73"/>
      <c r="F104" s="107" t="s">
        <v>1944</v>
      </c>
      <c r="G104" s="70"/>
      <c r="H104" s="74"/>
      <c r="I104" s="75"/>
      <c r="J104" s="75"/>
      <c r="K104" s="74" t="s">
        <v>2247</v>
      </c>
      <c r="L104" s="78"/>
      <c r="M104" s="79"/>
      <c r="N104" s="79"/>
      <c r="O104" s="80"/>
      <c r="P104" s="81"/>
      <c r="Q104" s="81"/>
      <c r="R104" s="91"/>
      <c r="S104" s="91"/>
      <c r="T104" s="91"/>
      <c r="U104" s="91"/>
      <c r="V104" s="52"/>
      <c r="W104" s="52"/>
      <c r="X104" s="52"/>
      <c r="Y104" s="52"/>
      <c r="Z104" s="51"/>
      <c r="AA104" s="76"/>
      <c r="AB104" s="76"/>
      <c r="AC104" s="77"/>
      <c r="AD104" s="83" t="s">
        <v>1258</v>
      </c>
      <c r="AE104" s="83">
        <v>383</v>
      </c>
      <c r="AF104" s="83">
        <v>309</v>
      </c>
      <c r="AG104" s="83">
        <v>11081</v>
      </c>
      <c r="AH104" s="83">
        <v>9524</v>
      </c>
      <c r="AI104" s="83">
        <v>-28800</v>
      </c>
      <c r="AJ104" s="83" t="s">
        <v>1399</v>
      </c>
      <c r="AK104" s="83" t="s">
        <v>1510</v>
      </c>
      <c r="AL104" s="83"/>
      <c r="AM104" s="83" t="s">
        <v>1634</v>
      </c>
      <c r="AN104" s="85">
        <v>41388.033356481479</v>
      </c>
      <c r="AO104" s="88" t="s">
        <v>1738</v>
      </c>
      <c r="AP104" s="83" t="b">
        <v>0</v>
      </c>
      <c r="AQ104" s="83" t="b">
        <v>0</v>
      </c>
      <c r="AR104" s="83" t="b">
        <v>0</v>
      </c>
      <c r="AS104" s="83" t="s">
        <v>1076</v>
      </c>
      <c r="AT104" s="83">
        <v>6</v>
      </c>
      <c r="AU104" s="88" t="s">
        <v>1793</v>
      </c>
      <c r="AV104" s="83" t="b">
        <v>0</v>
      </c>
      <c r="AW104" s="83" t="s">
        <v>1994</v>
      </c>
      <c r="AX104" s="88" t="s">
        <v>2096</v>
      </c>
      <c r="AY104" s="83" t="s">
        <v>66</v>
      </c>
      <c r="AZ104" s="2"/>
      <c r="BA104" s="3"/>
      <c r="BB104" s="3"/>
      <c r="BC104" s="3"/>
      <c r="BD104" s="3"/>
    </row>
    <row r="105" spans="1:56" x14ac:dyDescent="0.25">
      <c r="A105" s="69" t="s">
        <v>309</v>
      </c>
      <c r="B105" s="70"/>
      <c r="C105" s="70"/>
      <c r="D105" s="71"/>
      <c r="E105" s="73"/>
      <c r="F105" s="107" t="s">
        <v>1945</v>
      </c>
      <c r="G105" s="70"/>
      <c r="H105" s="74"/>
      <c r="I105" s="75"/>
      <c r="J105" s="75"/>
      <c r="K105" s="74" t="s">
        <v>2248</v>
      </c>
      <c r="L105" s="78"/>
      <c r="M105" s="79"/>
      <c r="N105" s="79"/>
      <c r="O105" s="80"/>
      <c r="P105" s="81"/>
      <c r="Q105" s="81"/>
      <c r="R105" s="91"/>
      <c r="S105" s="91"/>
      <c r="T105" s="91"/>
      <c r="U105" s="91"/>
      <c r="V105" s="52"/>
      <c r="W105" s="52"/>
      <c r="X105" s="52"/>
      <c r="Y105" s="52"/>
      <c r="Z105" s="51"/>
      <c r="AA105" s="76"/>
      <c r="AB105" s="76"/>
      <c r="AC105" s="77"/>
      <c r="AD105" s="83" t="s">
        <v>1259</v>
      </c>
      <c r="AE105" s="83">
        <v>564</v>
      </c>
      <c r="AF105" s="83">
        <v>209</v>
      </c>
      <c r="AG105" s="83">
        <v>12637</v>
      </c>
      <c r="AH105" s="83">
        <v>2106</v>
      </c>
      <c r="AI105" s="83">
        <v>-21600</v>
      </c>
      <c r="AJ105" s="83" t="s">
        <v>1400</v>
      </c>
      <c r="AK105" s="83" t="s">
        <v>1511</v>
      </c>
      <c r="AL105" s="88" t="s">
        <v>1602</v>
      </c>
      <c r="AM105" s="83" t="s">
        <v>1653</v>
      </c>
      <c r="AN105" s="85">
        <v>39898.875092592592</v>
      </c>
      <c r="AO105" s="88" t="s">
        <v>1739</v>
      </c>
      <c r="AP105" s="83" t="b">
        <v>0</v>
      </c>
      <c r="AQ105" s="83" t="b">
        <v>0</v>
      </c>
      <c r="AR105" s="83" t="b">
        <v>1</v>
      </c>
      <c r="AS105" s="83" t="s">
        <v>1076</v>
      </c>
      <c r="AT105" s="83">
        <v>16</v>
      </c>
      <c r="AU105" s="88" t="s">
        <v>1822</v>
      </c>
      <c r="AV105" s="83" t="b">
        <v>0</v>
      </c>
      <c r="AW105" s="83" t="s">
        <v>1994</v>
      </c>
      <c r="AX105" s="88" t="s">
        <v>2097</v>
      </c>
      <c r="AY105" s="83" t="s">
        <v>66</v>
      </c>
      <c r="AZ105" s="2"/>
      <c r="BA105" s="3"/>
      <c r="BB105" s="3"/>
      <c r="BC105" s="3"/>
      <c r="BD105" s="3"/>
    </row>
    <row r="106" spans="1:56" x14ac:dyDescent="0.25">
      <c r="A106" s="69" t="s">
        <v>310</v>
      </c>
      <c r="B106" s="70"/>
      <c r="C106" s="70"/>
      <c r="D106" s="71"/>
      <c r="E106" s="73"/>
      <c r="F106" s="107" t="s">
        <v>1946</v>
      </c>
      <c r="G106" s="70"/>
      <c r="H106" s="74"/>
      <c r="I106" s="75"/>
      <c r="J106" s="75"/>
      <c r="K106" s="74" t="s">
        <v>2249</v>
      </c>
      <c r="L106" s="78"/>
      <c r="M106" s="79"/>
      <c r="N106" s="79"/>
      <c r="O106" s="80"/>
      <c r="P106" s="81"/>
      <c r="Q106" s="81"/>
      <c r="R106" s="91"/>
      <c r="S106" s="91"/>
      <c r="T106" s="91"/>
      <c r="U106" s="91"/>
      <c r="V106" s="52"/>
      <c r="W106" s="52"/>
      <c r="X106" s="52"/>
      <c r="Y106" s="52"/>
      <c r="Z106" s="51"/>
      <c r="AA106" s="76"/>
      <c r="AB106" s="76"/>
      <c r="AC106" s="77"/>
      <c r="AD106" s="83" t="s">
        <v>1260</v>
      </c>
      <c r="AE106" s="83">
        <v>1515</v>
      </c>
      <c r="AF106" s="83">
        <v>318</v>
      </c>
      <c r="AG106" s="83">
        <v>1736</v>
      </c>
      <c r="AH106" s="83">
        <v>736</v>
      </c>
      <c r="AI106" s="83"/>
      <c r="AJ106" s="83" t="s">
        <v>1401</v>
      </c>
      <c r="AK106" s="83" t="s">
        <v>1512</v>
      </c>
      <c r="AL106" s="83"/>
      <c r="AM106" s="83"/>
      <c r="AN106" s="85">
        <v>40799.252905092595</v>
      </c>
      <c r="AO106" s="88" t="s">
        <v>1740</v>
      </c>
      <c r="AP106" s="83" t="b">
        <v>1</v>
      </c>
      <c r="AQ106" s="83" t="b">
        <v>0</v>
      </c>
      <c r="AR106" s="83" t="b">
        <v>0</v>
      </c>
      <c r="AS106" s="83" t="s">
        <v>1076</v>
      </c>
      <c r="AT106" s="83">
        <v>7</v>
      </c>
      <c r="AU106" s="88" t="s">
        <v>1793</v>
      </c>
      <c r="AV106" s="83" t="b">
        <v>0</v>
      </c>
      <c r="AW106" s="83" t="s">
        <v>1994</v>
      </c>
      <c r="AX106" s="88" t="s">
        <v>2098</v>
      </c>
      <c r="AY106" s="83" t="s">
        <v>66</v>
      </c>
      <c r="AZ106" s="2"/>
      <c r="BA106" s="3"/>
      <c r="BB106" s="3"/>
      <c r="BC106" s="3"/>
      <c r="BD106" s="3"/>
    </row>
    <row r="107" spans="1:56" x14ac:dyDescent="0.25">
      <c r="A107" s="69" t="s">
        <v>311</v>
      </c>
      <c r="B107" s="70"/>
      <c r="C107" s="70"/>
      <c r="D107" s="71"/>
      <c r="E107" s="73"/>
      <c r="F107" s="107" t="s">
        <v>1947</v>
      </c>
      <c r="G107" s="70"/>
      <c r="H107" s="74"/>
      <c r="I107" s="75"/>
      <c r="J107" s="75"/>
      <c r="K107" s="74" t="s">
        <v>2250</v>
      </c>
      <c r="L107" s="78"/>
      <c r="M107" s="79"/>
      <c r="N107" s="79"/>
      <c r="O107" s="80"/>
      <c r="P107" s="81"/>
      <c r="Q107" s="81"/>
      <c r="R107" s="91"/>
      <c r="S107" s="91"/>
      <c r="T107" s="91"/>
      <c r="U107" s="91"/>
      <c r="V107" s="52"/>
      <c r="W107" s="52"/>
      <c r="X107" s="52"/>
      <c r="Y107" s="52"/>
      <c r="Z107" s="51"/>
      <c r="AA107" s="76"/>
      <c r="AB107" s="76"/>
      <c r="AC107" s="77"/>
      <c r="AD107" s="83" t="s">
        <v>1261</v>
      </c>
      <c r="AE107" s="83">
        <v>374</v>
      </c>
      <c r="AF107" s="83">
        <v>280</v>
      </c>
      <c r="AG107" s="83">
        <v>4979</v>
      </c>
      <c r="AH107" s="83">
        <v>21208</v>
      </c>
      <c r="AI107" s="83"/>
      <c r="AJ107" s="83" t="s">
        <v>1402</v>
      </c>
      <c r="AK107" s="83" t="s">
        <v>1513</v>
      </c>
      <c r="AL107" s="88" t="s">
        <v>1603</v>
      </c>
      <c r="AM107" s="83"/>
      <c r="AN107" s="85">
        <v>41358.543553240743</v>
      </c>
      <c r="AO107" s="88" t="s">
        <v>1741</v>
      </c>
      <c r="AP107" s="83" t="b">
        <v>1</v>
      </c>
      <c r="AQ107" s="83" t="b">
        <v>0</v>
      </c>
      <c r="AR107" s="83" t="b">
        <v>1</v>
      </c>
      <c r="AS107" s="83" t="s">
        <v>1076</v>
      </c>
      <c r="AT107" s="83">
        <v>4</v>
      </c>
      <c r="AU107" s="88" t="s">
        <v>1793</v>
      </c>
      <c r="AV107" s="83" t="b">
        <v>0</v>
      </c>
      <c r="AW107" s="83" t="s">
        <v>1994</v>
      </c>
      <c r="AX107" s="88" t="s">
        <v>2099</v>
      </c>
      <c r="AY107" s="83" t="s">
        <v>66</v>
      </c>
      <c r="AZ107" s="2"/>
      <c r="BA107" s="3"/>
      <c r="BB107" s="3"/>
      <c r="BC107" s="3"/>
      <c r="BD107" s="3"/>
    </row>
    <row r="108" spans="1:56" x14ac:dyDescent="0.25">
      <c r="A108" s="69" t="s">
        <v>313</v>
      </c>
      <c r="B108" s="70"/>
      <c r="C108" s="70"/>
      <c r="D108" s="71"/>
      <c r="E108" s="73"/>
      <c r="F108" s="107" t="s">
        <v>1948</v>
      </c>
      <c r="G108" s="70"/>
      <c r="H108" s="74"/>
      <c r="I108" s="75"/>
      <c r="J108" s="75"/>
      <c r="K108" s="74" t="s">
        <v>2251</v>
      </c>
      <c r="L108" s="78"/>
      <c r="M108" s="79"/>
      <c r="N108" s="79"/>
      <c r="O108" s="80"/>
      <c r="P108" s="81"/>
      <c r="Q108" s="81"/>
      <c r="R108" s="91"/>
      <c r="S108" s="91"/>
      <c r="T108" s="91"/>
      <c r="U108" s="91"/>
      <c r="V108" s="52"/>
      <c r="W108" s="52"/>
      <c r="X108" s="52"/>
      <c r="Y108" s="52"/>
      <c r="Z108" s="51"/>
      <c r="AA108" s="76"/>
      <c r="AB108" s="76"/>
      <c r="AC108" s="77"/>
      <c r="AD108" s="83" t="s">
        <v>1262</v>
      </c>
      <c r="AE108" s="83">
        <v>601</v>
      </c>
      <c r="AF108" s="83">
        <v>500</v>
      </c>
      <c r="AG108" s="83">
        <v>4855</v>
      </c>
      <c r="AH108" s="83">
        <v>6422</v>
      </c>
      <c r="AI108" s="83">
        <v>-28800</v>
      </c>
      <c r="AJ108" s="83" t="s">
        <v>1403</v>
      </c>
      <c r="AK108" s="83" t="s">
        <v>1514</v>
      </c>
      <c r="AL108" s="88" t="s">
        <v>1604</v>
      </c>
      <c r="AM108" s="83" t="s">
        <v>1634</v>
      </c>
      <c r="AN108" s="85">
        <v>40437.70003472222</v>
      </c>
      <c r="AO108" s="88" t="s">
        <v>1742</v>
      </c>
      <c r="AP108" s="83" t="b">
        <v>0</v>
      </c>
      <c r="AQ108" s="83" t="b">
        <v>0</v>
      </c>
      <c r="AR108" s="83" t="b">
        <v>0</v>
      </c>
      <c r="AS108" s="83" t="s">
        <v>1076</v>
      </c>
      <c r="AT108" s="83">
        <v>36</v>
      </c>
      <c r="AU108" s="88" t="s">
        <v>1824</v>
      </c>
      <c r="AV108" s="83" t="b">
        <v>0</v>
      </c>
      <c r="AW108" s="83" t="s">
        <v>1994</v>
      </c>
      <c r="AX108" s="88" t="s">
        <v>2100</v>
      </c>
      <c r="AY108" s="83" t="s">
        <v>66</v>
      </c>
      <c r="AZ108" s="2"/>
      <c r="BA108" s="3"/>
      <c r="BB108" s="3"/>
      <c r="BC108" s="3"/>
      <c r="BD108" s="3"/>
    </row>
    <row r="109" spans="1:56" x14ac:dyDescent="0.25">
      <c r="A109" s="69" t="s">
        <v>314</v>
      </c>
      <c r="B109" s="70"/>
      <c r="C109" s="70"/>
      <c r="D109" s="71"/>
      <c r="E109" s="73"/>
      <c r="F109" s="107" t="s">
        <v>1949</v>
      </c>
      <c r="G109" s="70"/>
      <c r="H109" s="74"/>
      <c r="I109" s="75"/>
      <c r="J109" s="75"/>
      <c r="K109" s="74" t="s">
        <v>2252</v>
      </c>
      <c r="L109" s="78"/>
      <c r="M109" s="79"/>
      <c r="N109" s="79"/>
      <c r="O109" s="80"/>
      <c r="P109" s="81"/>
      <c r="Q109" s="81"/>
      <c r="R109" s="91"/>
      <c r="S109" s="91"/>
      <c r="T109" s="91"/>
      <c r="U109" s="91"/>
      <c r="V109" s="52"/>
      <c r="W109" s="52"/>
      <c r="X109" s="52"/>
      <c r="Y109" s="52"/>
      <c r="Z109" s="51"/>
      <c r="AA109" s="76"/>
      <c r="AB109" s="76"/>
      <c r="AC109" s="77"/>
      <c r="AD109" s="83" t="s">
        <v>1263</v>
      </c>
      <c r="AE109" s="83">
        <v>132</v>
      </c>
      <c r="AF109" s="83">
        <v>722</v>
      </c>
      <c r="AG109" s="83">
        <v>897</v>
      </c>
      <c r="AH109" s="83">
        <v>460</v>
      </c>
      <c r="AI109" s="83">
        <v>0</v>
      </c>
      <c r="AJ109" s="83" t="s">
        <v>1404</v>
      </c>
      <c r="AK109" s="83" t="s">
        <v>1472</v>
      </c>
      <c r="AL109" s="88" t="s">
        <v>1605</v>
      </c>
      <c r="AM109" s="83" t="s">
        <v>1472</v>
      </c>
      <c r="AN109" s="85">
        <v>40950.958391203705</v>
      </c>
      <c r="AO109" s="88" t="s">
        <v>1743</v>
      </c>
      <c r="AP109" s="83" t="b">
        <v>0</v>
      </c>
      <c r="AQ109" s="83" t="b">
        <v>0</v>
      </c>
      <c r="AR109" s="83" t="b">
        <v>1</v>
      </c>
      <c r="AS109" s="83" t="s">
        <v>1076</v>
      </c>
      <c r="AT109" s="83">
        <v>1</v>
      </c>
      <c r="AU109" s="88" t="s">
        <v>1825</v>
      </c>
      <c r="AV109" s="83" t="b">
        <v>0</v>
      </c>
      <c r="AW109" s="83" t="s">
        <v>1994</v>
      </c>
      <c r="AX109" s="88" t="s">
        <v>2101</v>
      </c>
      <c r="AY109" s="83" t="s">
        <v>66</v>
      </c>
      <c r="AZ109" s="2"/>
      <c r="BA109" s="3"/>
      <c r="BB109" s="3"/>
      <c r="BC109" s="3"/>
      <c r="BD109" s="3"/>
    </row>
    <row r="110" spans="1:56" x14ac:dyDescent="0.25">
      <c r="A110" s="69" t="s">
        <v>315</v>
      </c>
      <c r="B110" s="70"/>
      <c r="C110" s="70"/>
      <c r="D110" s="71"/>
      <c r="E110" s="73"/>
      <c r="F110" s="107" t="s">
        <v>1950</v>
      </c>
      <c r="G110" s="70"/>
      <c r="H110" s="74"/>
      <c r="I110" s="75"/>
      <c r="J110" s="75"/>
      <c r="K110" s="74" t="s">
        <v>2253</v>
      </c>
      <c r="L110" s="78"/>
      <c r="M110" s="79"/>
      <c r="N110" s="79"/>
      <c r="O110" s="80"/>
      <c r="P110" s="81"/>
      <c r="Q110" s="81"/>
      <c r="R110" s="91"/>
      <c r="S110" s="91"/>
      <c r="T110" s="91"/>
      <c r="U110" s="91"/>
      <c r="V110" s="52"/>
      <c r="W110" s="52"/>
      <c r="X110" s="52"/>
      <c r="Y110" s="52"/>
      <c r="Z110" s="51"/>
      <c r="AA110" s="76"/>
      <c r="AB110" s="76"/>
      <c r="AC110" s="77"/>
      <c r="AD110" s="83" t="s">
        <v>1264</v>
      </c>
      <c r="AE110" s="83">
        <v>503</v>
      </c>
      <c r="AF110" s="83">
        <v>240</v>
      </c>
      <c r="AG110" s="83">
        <v>316</v>
      </c>
      <c r="AH110" s="83">
        <v>212</v>
      </c>
      <c r="AI110" s="83"/>
      <c r="AJ110" s="83"/>
      <c r="AK110" s="83" t="s">
        <v>1515</v>
      </c>
      <c r="AL110" s="83"/>
      <c r="AM110" s="83"/>
      <c r="AN110" s="85">
        <v>41079.636134259257</v>
      </c>
      <c r="AO110" s="88" t="s">
        <v>1744</v>
      </c>
      <c r="AP110" s="83" t="b">
        <v>0</v>
      </c>
      <c r="AQ110" s="83" t="b">
        <v>0</v>
      </c>
      <c r="AR110" s="83" t="b">
        <v>0</v>
      </c>
      <c r="AS110" s="83" t="s">
        <v>1076</v>
      </c>
      <c r="AT110" s="83">
        <v>0</v>
      </c>
      <c r="AU110" s="88" t="s">
        <v>1826</v>
      </c>
      <c r="AV110" s="83" t="b">
        <v>0</v>
      </c>
      <c r="AW110" s="83" t="s">
        <v>1994</v>
      </c>
      <c r="AX110" s="88" t="s">
        <v>2102</v>
      </c>
      <c r="AY110" s="83" t="s">
        <v>66</v>
      </c>
      <c r="AZ110" s="2"/>
      <c r="BA110" s="3"/>
      <c r="BB110" s="3"/>
      <c r="BC110" s="3"/>
      <c r="BD110" s="3"/>
    </row>
    <row r="111" spans="1:56" x14ac:dyDescent="0.25">
      <c r="A111" s="69" t="s">
        <v>316</v>
      </c>
      <c r="B111" s="70"/>
      <c r="C111" s="70"/>
      <c r="D111" s="71"/>
      <c r="E111" s="73"/>
      <c r="F111" s="107" t="s">
        <v>1951</v>
      </c>
      <c r="G111" s="70"/>
      <c r="H111" s="74"/>
      <c r="I111" s="75"/>
      <c r="J111" s="75"/>
      <c r="K111" s="74" t="s">
        <v>2254</v>
      </c>
      <c r="L111" s="78"/>
      <c r="M111" s="79"/>
      <c r="N111" s="79"/>
      <c r="O111" s="80"/>
      <c r="P111" s="81"/>
      <c r="Q111" s="81"/>
      <c r="R111" s="91"/>
      <c r="S111" s="91"/>
      <c r="T111" s="91"/>
      <c r="U111" s="91"/>
      <c r="V111" s="52"/>
      <c r="W111" s="52"/>
      <c r="X111" s="52"/>
      <c r="Y111" s="52"/>
      <c r="Z111" s="51"/>
      <c r="AA111" s="76"/>
      <c r="AB111" s="76"/>
      <c r="AC111" s="77"/>
      <c r="AD111" s="83" t="s">
        <v>1265</v>
      </c>
      <c r="AE111" s="83">
        <v>0</v>
      </c>
      <c r="AF111" s="83">
        <v>110</v>
      </c>
      <c r="AG111" s="83">
        <v>219</v>
      </c>
      <c r="AH111" s="83">
        <v>0</v>
      </c>
      <c r="AI111" s="83"/>
      <c r="AJ111" s="83" t="s">
        <v>1405</v>
      </c>
      <c r="AK111" s="83" t="s">
        <v>1516</v>
      </c>
      <c r="AL111" s="88" t="s">
        <v>1606</v>
      </c>
      <c r="AM111" s="83"/>
      <c r="AN111" s="85">
        <v>42327.925937499997</v>
      </c>
      <c r="AO111" s="88" t="s">
        <v>1745</v>
      </c>
      <c r="AP111" s="83" t="b">
        <v>1</v>
      </c>
      <c r="AQ111" s="83" t="b">
        <v>0</v>
      </c>
      <c r="AR111" s="83" t="b">
        <v>0</v>
      </c>
      <c r="AS111" s="83" t="s">
        <v>1076</v>
      </c>
      <c r="AT111" s="83">
        <v>4</v>
      </c>
      <c r="AU111" s="88" t="s">
        <v>1793</v>
      </c>
      <c r="AV111" s="83" t="b">
        <v>0</v>
      </c>
      <c r="AW111" s="83" t="s">
        <v>1994</v>
      </c>
      <c r="AX111" s="88" t="s">
        <v>2103</v>
      </c>
      <c r="AY111" s="83" t="s">
        <v>66</v>
      </c>
      <c r="AZ111" s="2"/>
      <c r="BA111" s="3"/>
      <c r="BB111" s="3"/>
      <c r="BC111" s="3"/>
      <c r="BD111" s="3"/>
    </row>
    <row r="112" spans="1:56" x14ac:dyDescent="0.25">
      <c r="A112" s="69" t="s">
        <v>317</v>
      </c>
      <c r="B112" s="70"/>
      <c r="C112" s="70"/>
      <c r="D112" s="71"/>
      <c r="E112" s="73"/>
      <c r="F112" s="107" t="s">
        <v>1952</v>
      </c>
      <c r="G112" s="70"/>
      <c r="H112" s="74"/>
      <c r="I112" s="75"/>
      <c r="J112" s="75"/>
      <c r="K112" s="74" t="s">
        <v>2255</v>
      </c>
      <c r="L112" s="78"/>
      <c r="M112" s="79"/>
      <c r="N112" s="79"/>
      <c r="O112" s="80"/>
      <c r="P112" s="81"/>
      <c r="Q112" s="81"/>
      <c r="R112" s="91"/>
      <c r="S112" s="91"/>
      <c r="T112" s="91"/>
      <c r="U112" s="91"/>
      <c r="V112" s="52"/>
      <c r="W112" s="52"/>
      <c r="X112" s="52"/>
      <c r="Y112" s="52"/>
      <c r="Z112" s="51"/>
      <c r="AA112" s="76"/>
      <c r="AB112" s="76"/>
      <c r="AC112" s="77"/>
      <c r="AD112" s="83" t="s">
        <v>317</v>
      </c>
      <c r="AE112" s="83">
        <v>211</v>
      </c>
      <c r="AF112" s="83">
        <v>89</v>
      </c>
      <c r="AG112" s="83">
        <v>4075</v>
      </c>
      <c r="AH112" s="83">
        <v>2405</v>
      </c>
      <c r="AI112" s="83">
        <v>3600</v>
      </c>
      <c r="AJ112" s="83" t="s">
        <v>1406</v>
      </c>
      <c r="AK112" s="83" t="s">
        <v>1517</v>
      </c>
      <c r="AL112" s="88" t="s">
        <v>1607</v>
      </c>
      <c r="AM112" s="83" t="s">
        <v>1654</v>
      </c>
      <c r="AN112" s="85">
        <v>40050.744131944448</v>
      </c>
      <c r="AO112" s="88" t="s">
        <v>1746</v>
      </c>
      <c r="AP112" s="83" t="b">
        <v>0</v>
      </c>
      <c r="AQ112" s="83" t="b">
        <v>0</v>
      </c>
      <c r="AR112" s="83" t="b">
        <v>0</v>
      </c>
      <c r="AS112" s="83" t="s">
        <v>1077</v>
      </c>
      <c r="AT112" s="83">
        <v>13</v>
      </c>
      <c r="AU112" s="88" t="s">
        <v>1827</v>
      </c>
      <c r="AV112" s="83" t="b">
        <v>0</v>
      </c>
      <c r="AW112" s="83" t="s">
        <v>1994</v>
      </c>
      <c r="AX112" s="88" t="s">
        <v>2104</v>
      </c>
      <c r="AY112" s="83" t="s">
        <v>66</v>
      </c>
      <c r="AZ112" s="2"/>
      <c r="BA112" s="3"/>
      <c r="BB112" s="3"/>
      <c r="BC112" s="3"/>
      <c r="BD112" s="3"/>
    </row>
    <row r="113" spans="1:56" x14ac:dyDescent="0.25">
      <c r="A113" s="69" t="s">
        <v>318</v>
      </c>
      <c r="B113" s="70"/>
      <c r="C113" s="70"/>
      <c r="D113" s="71"/>
      <c r="E113" s="73"/>
      <c r="F113" s="107" t="s">
        <v>1953</v>
      </c>
      <c r="G113" s="70"/>
      <c r="H113" s="74"/>
      <c r="I113" s="75"/>
      <c r="J113" s="75"/>
      <c r="K113" s="74" t="s">
        <v>2256</v>
      </c>
      <c r="L113" s="78"/>
      <c r="M113" s="79"/>
      <c r="N113" s="79"/>
      <c r="O113" s="80"/>
      <c r="P113" s="81"/>
      <c r="Q113" s="81"/>
      <c r="R113" s="91"/>
      <c r="S113" s="91"/>
      <c r="T113" s="91"/>
      <c r="U113" s="91"/>
      <c r="V113" s="52"/>
      <c r="W113" s="52"/>
      <c r="X113" s="52"/>
      <c r="Y113" s="52"/>
      <c r="Z113" s="51"/>
      <c r="AA113" s="76"/>
      <c r="AB113" s="76"/>
      <c r="AC113" s="77"/>
      <c r="AD113" s="83" t="s">
        <v>1266</v>
      </c>
      <c r="AE113" s="83">
        <v>224</v>
      </c>
      <c r="AF113" s="83">
        <v>58</v>
      </c>
      <c r="AG113" s="83">
        <v>200</v>
      </c>
      <c r="AH113" s="83">
        <v>82</v>
      </c>
      <c r="AI113" s="83">
        <v>-21600</v>
      </c>
      <c r="AJ113" s="83" t="s">
        <v>1407</v>
      </c>
      <c r="AK113" s="83" t="s">
        <v>1518</v>
      </c>
      <c r="AL113" s="88" t="s">
        <v>1608</v>
      </c>
      <c r="AM113" s="83" t="s">
        <v>1639</v>
      </c>
      <c r="AN113" s="85">
        <v>42037.757789351854</v>
      </c>
      <c r="AO113" s="88" t="s">
        <v>1747</v>
      </c>
      <c r="AP113" s="83" t="b">
        <v>0</v>
      </c>
      <c r="AQ113" s="83" t="b">
        <v>0</v>
      </c>
      <c r="AR113" s="83" t="b">
        <v>1</v>
      </c>
      <c r="AS113" s="83" t="s">
        <v>1076</v>
      </c>
      <c r="AT113" s="83">
        <v>1</v>
      </c>
      <c r="AU113" s="88" t="s">
        <v>1793</v>
      </c>
      <c r="AV113" s="83" t="b">
        <v>0</v>
      </c>
      <c r="AW113" s="83" t="s">
        <v>1994</v>
      </c>
      <c r="AX113" s="88" t="s">
        <v>2105</v>
      </c>
      <c r="AY113" s="83" t="s">
        <v>66</v>
      </c>
      <c r="AZ113" s="2"/>
      <c r="BA113" s="3"/>
      <c r="BB113" s="3"/>
      <c r="BC113" s="3"/>
      <c r="BD113" s="3"/>
    </row>
    <row r="114" spans="1:56" x14ac:dyDescent="0.25">
      <c r="A114" s="69" t="s">
        <v>319</v>
      </c>
      <c r="B114" s="70"/>
      <c r="C114" s="70"/>
      <c r="D114" s="71"/>
      <c r="E114" s="73"/>
      <c r="F114" s="107" t="s">
        <v>1954</v>
      </c>
      <c r="G114" s="70"/>
      <c r="H114" s="74"/>
      <c r="I114" s="75"/>
      <c r="J114" s="75"/>
      <c r="K114" s="74" t="s">
        <v>2257</v>
      </c>
      <c r="L114" s="78"/>
      <c r="M114" s="79"/>
      <c r="N114" s="79"/>
      <c r="O114" s="80"/>
      <c r="P114" s="81"/>
      <c r="Q114" s="81"/>
      <c r="R114" s="91"/>
      <c r="S114" s="91"/>
      <c r="T114" s="91"/>
      <c r="U114" s="91"/>
      <c r="V114" s="52"/>
      <c r="W114" s="52"/>
      <c r="X114" s="52"/>
      <c r="Y114" s="52"/>
      <c r="Z114" s="51"/>
      <c r="AA114" s="76"/>
      <c r="AB114" s="76"/>
      <c r="AC114" s="77"/>
      <c r="AD114" s="83" t="s">
        <v>1267</v>
      </c>
      <c r="AE114" s="83">
        <v>7</v>
      </c>
      <c r="AF114" s="83">
        <v>18301</v>
      </c>
      <c r="AG114" s="83">
        <v>26847</v>
      </c>
      <c r="AH114" s="83">
        <v>0</v>
      </c>
      <c r="AI114" s="83">
        <v>-18000</v>
      </c>
      <c r="AJ114" s="83" t="s">
        <v>1408</v>
      </c>
      <c r="AK114" s="83" t="s">
        <v>1519</v>
      </c>
      <c r="AL114" s="88" t="s">
        <v>1609</v>
      </c>
      <c r="AM114" s="83" t="s">
        <v>1638</v>
      </c>
      <c r="AN114" s="85">
        <v>40120.895960648151</v>
      </c>
      <c r="AO114" s="88" t="s">
        <v>1748</v>
      </c>
      <c r="AP114" s="83" t="b">
        <v>0</v>
      </c>
      <c r="AQ114" s="83" t="b">
        <v>0</v>
      </c>
      <c r="AR114" s="83" t="b">
        <v>1</v>
      </c>
      <c r="AS114" s="83" t="s">
        <v>1076</v>
      </c>
      <c r="AT114" s="83">
        <v>247</v>
      </c>
      <c r="AU114" s="88" t="s">
        <v>1828</v>
      </c>
      <c r="AV114" s="83" t="b">
        <v>0</v>
      </c>
      <c r="AW114" s="83" t="s">
        <v>1994</v>
      </c>
      <c r="AX114" s="88" t="s">
        <v>2106</v>
      </c>
      <c r="AY114" s="83" t="s">
        <v>66</v>
      </c>
      <c r="AZ114" s="2"/>
      <c r="BA114" s="3"/>
      <c r="BB114" s="3"/>
      <c r="BC114" s="3"/>
      <c r="BD114" s="3"/>
    </row>
    <row r="115" spans="1:56" x14ac:dyDescent="0.25">
      <c r="A115" s="69" t="s">
        <v>320</v>
      </c>
      <c r="B115" s="70"/>
      <c r="C115" s="70"/>
      <c r="D115" s="71"/>
      <c r="E115" s="73"/>
      <c r="F115" s="107" t="s">
        <v>1955</v>
      </c>
      <c r="G115" s="70"/>
      <c r="H115" s="74"/>
      <c r="I115" s="75"/>
      <c r="J115" s="75"/>
      <c r="K115" s="74" t="s">
        <v>2258</v>
      </c>
      <c r="L115" s="78"/>
      <c r="M115" s="79"/>
      <c r="N115" s="79"/>
      <c r="O115" s="80"/>
      <c r="P115" s="81"/>
      <c r="Q115" s="81"/>
      <c r="R115" s="91"/>
      <c r="S115" s="91"/>
      <c r="T115" s="91"/>
      <c r="U115" s="91"/>
      <c r="V115" s="52"/>
      <c r="W115" s="52"/>
      <c r="X115" s="52"/>
      <c r="Y115" s="52"/>
      <c r="Z115" s="51"/>
      <c r="AA115" s="76"/>
      <c r="AB115" s="76"/>
      <c r="AC115" s="77"/>
      <c r="AD115" s="83" t="s">
        <v>1268</v>
      </c>
      <c r="AE115" s="83">
        <v>15</v>
      </c>
      <c r="AF115" s="83">
        <v>56</v>
      </c>
      <c r="AG115" s="83">
        <v>2477</v>
      </c>
      <c r="AH115" s="83">
        <v>266</v>
      </c>
      <c r="AI115" s="83">
        <v>-28800</v>
      </c>
      <c r="AJ115" s="83" t="s">
        <v>1409</v>
      </c>
      <c r="AK115" s="83"/>
      <c r="AL115" s="88" t="s">
        <v>1610</v>
      </c>
      <c r="AM115" s="83" t="s">
        <v>1634</v>
      </c>
      <c r="AN115" s="85">
        <v>42723.164050925923</v>
      </c>
      <c r="AO115" s="88" t="s">
        <v>1749</v>
      </c>
      <c r="AP115" s="83" t="b">
        <v>0</v>
      </c>
      <c r="AQ115" s="83" t="b">
        <v>0</v>
      </c>
      <c r="AR115" s="83" t="b">
        <v>1</v>
      </c>
      <c r="AS115" s="83" t="s">
        <v>1076</v>
      </c>
      <c r="AT115" s="83">
        <v>3</v>
      </c>
      <c r="AU115" s="88" t="s">
        <v>1793</v>
      </c>
      <c r="AV115" s="83" t="b">
        <v>0</v>
      </c>
      <c r="AW115" s="83" t="s">
        <v>1994</v>
      </c>
      <c r="AX115" s="88" t="s">
        <v>2107</v>
      </c>
      <c r="AY115" s="83" t="s">
        <v>66</v>
      </c>
      <c r="AZ115" s="2"/>
      <c r="BA115" s="3"/>
      <c r="BB115" s="3"/>
      <c r="BC115" s="3"/>
      <c r="BD115" s="3"/>
    </row>
    <row r="116" spans="1:56" x14ac:dyDescent="0.25">
      <c r="A116" s="69" t="s">
        <v>321</v>
      </c>
      <c r="B116" s="70"/>
      <c r="C116" s="70"/>
      <c r="D116" s="71"/>
      <c r="E116" s="73"/>
      <c r="F116" s="107" t="s">
        <v>1956</v>
      </c>
      <c r="G116" s="70"/>
      <c r="H116" s="74"/>
      <c r="I116" s="75"/>
      <c r="J116" s="75"/>
      <c r="K116" s="74" t="s">
        <v>2259</v>
      </c>
      <c r="L116" s="78"/>
      <c r="M116" s="79"/>
      <c r="N116" s="79"/>
      <c r="O116" s="80"/>
      <c r="P116" s="81"/>
      <c r="Q116" s="81"/>
      <c r="R116" s="91"/>
      <c r="S116" s="91"/>
      <c r="T116" s="91"/>
      <c r="U116" s="91"/>
      <c r="V116" s="52"/>
      <c r="W116" s="52"/>
      <c r="X116" s="52"/>
      <c r="Y116" s="52"/>
      <c r="Z116" s="51"/>
      <c r="AA116" s="76"/>
      <c r="AB116" s="76"/>
      <c r="AC116" s="77"/>
      <c r="AD116" s="83" t="s">
        <v>1269</v>
      </c>
      <c r="AE116" s="83">
        <v>194</v>
      </c>
      <c r="AF116" s="83">
        <v>540</v>
      </c>
      <c r="AG116" s="83">
        <v>4723</v>
      </c>
      <c r="AH116" s="83">
        <v>0</v>
      </c>
      <c r="AI116" s="83">
        <v>-18000</v>
      </c>
      <c r="AJ116" s="83" t="s">
        <v>1410</v>
      </c>
      <c r="AK116" s="83" t="s">
        <v>1520</v>
      </c>
      <c r="AL116" s="88" t="s">
        <v>1611</v>
      </c>
      <c r="AM116" s="83" t="s">
        <v>1638</v>
      </c>
      <c r="AN116" s="85">
        <v>39929.625428240739</v>
      </c>
      <c r="AO116" s="88" t="s">
        <v>1750</v>
      </c>
      <c r="AP116" s="83" t="b">
        <v>0</v>
      </c>
      <c r="AQ116" s="83" t="b">
        <v>0</v>
      </c>
      <c r="AR116" s="83" t="b">
        <v>1</v>
      </c>
      <c r="AS116" s="83" t="s">
        <v>1076</v>
      </c>
      <c r="AT116" s="83">
        <v>103</v>
      </c>
      <c r="AU116" s="88" t="s">
        <v>1803</v>
      </c>
      <c r="AV116" s="83" t="b">
        <v>0</v>
      </c>
      <c r="AW116" s="83" t="s">
        <v>1994</v>
      </c>
      <c r="AX116" s="88" t="s">
        <v>2108</v>
      </c>
      <c r="AY116" s="83" t="s">
        <v>66</v>
      </c>
      <c r="AZ116" s="2"/>
      <c r="BA116" s="3"/>
      <c r="BB116" s="3"/>
      <c r="BC116" s="3"/>
      <c r="BD116" s="3"/>
    </row>
    <row r="117" spans="1:56" x14ac:dyDescent="0.25">
      <c r="A117" s="69" t="s">
        <v>322</v>
      </c>
      <c r="B117" s="70"/>
      <c r="C117" s="70"/>
      <c r="D117" s="71"/>
      <c r="E117" s="73"/>
      <c r="F117" s="107" t="s">
        <v>1957</v>
      </c>
      <c r="G117" s="70"/>
      <c r="H117" s="74"/>
      <c r="I117" s="75"/>
      <c r="J117" s="75"/>
      <c r="K117" s="74" t="s">
        <v>2260</v>
      </c>
      <c r="L117" s="78"/>
      <c r="M117" s="79"/>
      <c r="N117" s="79"/>
      <c r="O117" s="80"/>
      <c r="P117" s="81"/>
      <c r="Q117" s="81"/>
      <c r="R117" s="91"/>
      <c r="S117" s="91"/>
      <c r="T117" s="91"/>
      <c r="U117" s="91"/>
      <c r="V117" s="52"/>
      <c r="W117" s="52"/>
      <c r="X117" s="52"/>
      <c r="Y117" s="52"/>
      <c r="Z117" s="51"/>
      <c r="AA117" s="76"/>
      <c r="AB117" s="76"/>
      <c r="AC117" s="77"/>
      <c r="AD117" s="83" t="s">
        <v>1270</v>
      </c>
      <c r="AE117" s="83">
        <v>133</v>
      </c>
      <c r="AF117" s="83">
        <v>42</v>
      </c>
      <c r="AG117" s="83">
        <v>572</v>
      </c>
      <c r="AH117" s="83">
        <v>837</v>
      </c>
      <c r="AI117" s="83">
        <v>-28800</v>
      </c>
      <c r="AJ117" s="83" t="s">
        <v>1411</v>
      </c>
      <c r="AK117" s="83"/>
      <c r="AL117" s="83"/>
      <c r="AM117" s="83" t="s">
        <v>1634</v>
      </c>
      <c r="AN117" s="85">
        <v>42436.958854166667</v>
      </c>
      <c r="AO117" s="88" t="s">
        <v>1751</v>
      </c>
      <c r="AP117" s="83" t="b">
        <v>0</v>
      </c>
      <c r="AQ117" s="83" t="b">
        <v>0</v>
      </c>
      <c r="AR117" s="83" t="b">
        <v>0</v>
      </c>
      <c r="AS117" s="83" t="s">
        <v>1076</v>
      </c>
      <c r="AT117" s="83">
        <v>3</v>
      </c>
      <c r="AU117" s="88" t="s">
        <v>1793</v>
      </c>
      <c r="AV117" s="83" t="b">
        <v>0</v>
      </c>
      <c r="AW117" s="83" t="s">
        <v>1994</v>
      </c>
      <c r="AX117" s="88" t="s">
        <v>2109</v>
      </c>
      <c r="AY117" s="83" t="s">
        <v>66</v>
      </c>
      <c r="AZ117" s="2"/>
      <c r="BA117" s="3"/>
      <c r="BB117" s="3"/>
      <c r="BC117" s="3"/>
      <c r="BD117" s="3"/>
    </row>
    <row r="118" spans="1:56" x14ac:dyDescent="0.25">
      <c r="A118" s="69" t="s">
        <v>323</v>
      </c>
      <c r="B118" s="70"/>
      <c r="C118" s="70"/>
      <c r="D118" s="71"/>
      <c r="E118" s="73"/>
      <c r="F118" s="107" t="s">
        <v>1958</v>
      </c>
      <c r="G118" s="70"/>
      <c r="H118" s="74"/>
      <c r="I118" s="75"/>
      <c r="J118" s="75"/>
      <c r="K118" s="74" t="s">
        <v>2261</v>
      </c>
      <c r="L118" s="78"/>
      <c r="M118" s="79"/>
      <c r="N118" s="79"/>
      <c r="O118" s="80"/>
      <c r="P118" s="81"/>
      <c r="Q118" s="81"/>
      <c r="R118" s="91"/>
      <c r="S118" s="91"/>
      <c r="T118" s="91"/>
      <c r="U118" s="91"/>
      <c r="V118" s="52"/>
      <c r="W118" s="52"/>
      <c r="X118" s="52"/>
      <c r="Y118" s="52"/>
      <c r="Z118" s="51"/>
      <c r="AA118" s="76"/>
      <c r="AB118" s="76"/>
      <c r="AC118" s="77"/>
      <c r="AD118" s="83" t="s">
        <v>1271</v>
      </c>
      <c r="AE118" s="83">
        <v>917</v>
      </c>
      <c r="AF118" s="83">
        <v>717</v>
      </c>
      <c r="AG118" s="83">
        <v>1170</v>
      </c>
      <c r="AH118" s="83">
        <v>3525</v>
      </c>
      <c r="AI118" s="83">
        <v>-14400</v>
      </c>
      <c r="AJ118" s="83" t="s">
        <v>1412</v>
      </c>
      <c r="AK118" s="83" t="s">
        <v>1521</v>
      </c>
      <c r="AL118" s="83"/>
      <c r="AM118" s="83" t="s">
        <v>1655</v>
      </c>
      <c r="AN118" s="85">
        <v>41381.9531712963</v>
      </c>
      <c r="AO118" s="88" t="s">
        <v>1752</v>
      </c>
      <c r="AP118" s="83" t="b">
        <v>0</v>
      </c>
      <c r="AQ118" s="83" t="b">
        <v>0</v>
      </c>
      <c r="AR118" s="83" t="b">
        <v>1</v>
      </c>
      <c r="AS118" s="83" t="s">
        <v>1076</v>
      </c>
      <c r="AT118" s="83">
        <v>4</v>
      </c>
      <c r="AU118" s="88" t="s">
        <v>1822</v>
      </c>
      <c r="AV118" s="83" t="b">
        <v>0</v>
      </c>
      <c r="AW118" s="83" t="s">
        <v>1994</v>
      </c>
      <c r="AX118" s="88" t="s">
        <v>2110</v>
      </c>
      <c r="AY118" s="83" t="s">
        <v>66</v>
      </c>
      <c r="AZ118" s="2"/>
      <c r="BA118" s="3"/>
      <c r="BB118" s="3"/>
      <c r="BC118" s="3"/>
      <c r="BD118" s="3"/>
    </row>
    <row r="119" spans="1:56" x14ac:dyDescent="0.25">
      <c r="A119" s="69" t="s">
        <v>324</v>
      </c>
      <c r="B119" s="70"/>
      <c r="C119" s="70"/>
      <c r="D119" s="71"/>
      <c r="E119" s="73"/>
      <c r="F119" s="107" t="s">
        <v>1959</v>
      </c>
      <c r="G119" s="70"/>
      <c r="H119" s="74"/>
      <c r="I119" s="75"/>
      <c r="J119" s="75"/>
      <c r="K119" s="74" t="s">
        <v>2262</v>
      </c>
      <c r="L119" s="78"/>
      <c r="M119" s="79"/>
      <c r="N119" s="79"/>
      <c r="O119" s="80"/>
      <c r="P119" s="81"/>
      <c r="Q119" s="81"/>
      <c r="R119" s="91"/>
      <c r="S119" s="91"/>
      <c r="T119" s="91"/>
      <c r="U119" s="91"/>
      <c r="V119" s="52"/>
      <c r="W119" s="52"/>
      <c r="X119" s="52"/>
      <c r="Y119" s="52"/>
      <c r="Z119" s="51"/>
      <c r="AA119" s="76"/>
      <c r="AB119" s="76"/>
      <c r="AC119" s="77"/>
      <c r="AD119" s="83" t="s">
        <v>1272</v>
      </c>
      <c r="AE119" s="83">
        <v>645</v>
      </c>
      <c r="AF119" s="83">
        <v>3543</v>
      </c>
      <c r="AG119" s="83">
        <v>3684</v>
      </c>
      <c r="AH119" s="83">
        <v>195</v>
      </c>
      <c r="AI119" s="83"/>
      <c r="AJ119" s="83" t="s">
        <v>1413</v>
      </c>
      <c r="AK119" s="83" t="s">
        <v>1522</v>
      </c>
      <c r="AL119" s="88" t="s">
        <v>1612</v>
      </c>
      <c r="AM119" s="83"/>
      <c r="AN119" s="85">
        <v>39947.883912037039</v>
      </c>
      <c r="AO119" s="88" t="s">
        <v>1753</v>
      </c>
      <c r="AP119" s="83" t="b">
        <v>0</v>
      </c>
      <c r="AQ119" s="83" t="b">
        <v>0</v>
      </c>
      <c r="AR119" s="83" t="b">
        <v>0</v>
      </c>
      <c r="AS119" s="83" t="s">
        <v>1076</v>
      </c>
      <c r="AT119" s="83">
        <v>162</v>
      </c>
      <c r="AU119" s="88" t="s">
        <v>1829</v>
      </c>
      <c r="AV119" s="83" t="b">
        <v>1</v>
      </c>
      <c r="AW119" s="83" t="s">
        <v>1994</v>
      </c>
      <c r="AX119" s="88" t="s">
        <v>2111</v>
      </c>
      <c r="AY119" s="83" t="s">
        <v>66</v>
      </c>
      <c r="AZ119" s="2"/>
      <c r="BA119" s="3"/>
      <c r="BB119" s="3"/>
      <c r="BC119" s="3"/>
      <c r="BD119" s="3"/>
    </row>
    <row r="120" spans="1:56" x14ac:dyDescent="0.25">
      <c r="A120" s="69" t="s">
        <v>325</v>
      </c>
      <c r="B120" s="70"/>
      <c r="C120" s="70"/>
      <c r="D120" s="71"/>
      <c r="E120" s="73"/>
      <c r="F120" s="107" t="s">
        <v>1960</v>
      </c>
      <c r="G120" s="70"/>
      <c r="H120" s="74"/>
      <c r="I120" s="75"/>
      <c r="J120" s="75"/>
      <c r="K120" s="74" t="s">
        <v>2263</v>
      </c>
      <c r="L120" s="78"/>
      <c r="M120" s="79"/>
      <c r="N120" s="79"/>
      <c r="O120" s="80"/>
      <c r="P120" s="81"/>
      <c r="Q120" s="81"/>
      <c r="R120" s="91"/>
      <c r="S120" s="91"/>
      <c r="T120" s="91"/>
      <c r="U120" s="91"/>
      <c r="V120" s="52"/>
      <c r="W120" s="52"/>
      <c r="X120" s="52"/>
      <c r="Y120" s="52"/>
      <c r="Z120" s="51"/>
      <c r="AA120" s="76"/>
      <c r="AB120" s="76"/>
      <c r="AC120" s="77"/>
      <c r="AD120" s="83" t="s">
        <v>1273</v>
      </c>
      <c r="AE120" s="83">
        <v>1996</v>
      </c>
      <c r="AF120" s="83">
        <v>1930</v>
      </c>
      <c r="AG120" s="83">
        <v>223247</v>
      </c>
      <c r="AH120" s="83">
        <v>78561</v>
      </c>
      <c r="AI120" s="83">
        <v>-18000</v>
      </c>
      <c r="AJ120" s="83" t="s">
        <v>1414</v>
      </c>
      <c r="AK120" s="83" t="s">
        <v>1523</v>
      </c>
      <c r="AL120" s="88" t="s">
        <v>1613</v>
      </c>
      <c r="AM120" s="83" t="s">
        <v>1638</v>
      </c>
      <c r="AN120" s="85">
        <v>41506.088587962964</v>
      </c>
      <c r="AO120" s="88" t="s">
        <v>1754</v>
      </c>
      <c r="AP120" s="83" t="b">
        <v>0</v>
      </c>
      <c r="AQ120" s="83" t="b">
        <v>0</v>
      </c>
      <c r="AR120" s="83" t="b">
        <v>1</v>
      </c>
      <c r="AS120" s="83" t="s">
        <v>1076</v>
      </c>
      <c r="AT120" s="83">
        <v>104</v>
      </c>
      <c r="AU120" s="88" t="s">
        <v>1805</v>
      </c>
      <c r="AV120" s="83" t="b">
        <v>0</v>
      </c>
      <c r="AW120" s="83" t="s">
        <v>1994</v>
      </c>
      <c r="AX120" s="88" t="s">
        <v>2112</v>
      </c>
      <c r="AY120" s="83" t="s">
        <v>66</v>
      </c>
      <c r="AZ120" s="2"/>
      <c r="BA120" s="3"/>
      <c r="BB120" s="3"/>
      <c r="BC120" s="3"/>
      <c r="BD120" s="3"/>
    </row>
    <row r="121" spans="1:56" x14ac:dyDescent="0.25">
      <c r="A121" s="69" t="s">
        <v>326</v>
      </c>
      <c r="B121" s="70"/>
      <c r="C121" s="70"/>
      <c r="D121" s="71"/>
      <c r="E121" s="73"/>
      <c r="F121" s="107" t="s">
        <v>1961</v>
      </c>
      <c r="G121" s="70"/>
      <c r="H121" s="74"/>
      <c r="I121" s="75"/>
      <c r="J121" s="75"/>
      <c r="K121" s="74" t="s">
        <v>2264</v>
      </c>
      <c r="L121" s="78"/>
      <c r="M121" s="79"/>
      <c r="N121" s="79"/>
      <c r="O121" s="80"/>
      <c r="P121" s="81"/>
      <c r="Q121" s="81"/>
      <c r="R121" s="91"/>
      <c r="S121" s="91"/>
      <c r="T121" s="91"/>
      <c r="U121" s="91"/>
      <c r="V121" s="52"/>
      <c r="W121" s="52"/>
      <c r="X121" s="52"/>
      <c r="Y121" s="52"/>
      <c r="Z121" s="51"/>
      <c r="AA121" s="76"/>
      <c r="AB121" s="76"/>
      <c r="AC121" s="77"/>
      <c r="AD121" s="83" t="s">
        <v>1274</v>
      </c>
      <c r="AE121" s="83">
        <v>489</v>
      </c>
      <c r="AF121" s="83">
        <v>156</v>
      </c>
      <c r="AG121" s="83">
        <v>1074</v>
      </c>
      <c r="AH121" s="83">
        <v>90</v>
      </c>
      <c r="AI121" s="83">
        <v>-21600</v>
      </c>
      <c r="AJ121" s="83" t="s">
        <v>1415</v>
      </c>
      <c r="AK121" s="83" t="s">
        <v>1524</v>
      </c>
      <c r="AL121" s="88" t="s">
        <v>1614</v>
      </c>
      <c r="AM121" s="83" t="s">
        <v>1639</v>
      </c>
      <c r="AN121" s="85">
        <v>40559.570416666669</v>
      </c>
      <c r="AO121" s="88" t="s">
        <v>1755</v>
      </c>
      <c r="AP121" s="83" t="b">
        <v>0</v>
      </c>
      <c r="AQ121" s="83" t="b">
        <v>0</v>
      </c>
      <c r="AR121" s="83" t="b">
        <v>1</v>
      </c>
      <c r="AS121" s="83" t="s">
        <v>1076</v>
      </c>
      <c r="AT121" s="83">
        <v>3</v>
      </c>
      <c r="AU121" s="88" t="s">
        <v>1810</v>
      </c>
      <c r="AV121" s="83" t="b">
        <v>0</v>
      </c>
      <c r="AW121" s="83" t="s">
        <v>1994</v>
      </c>
      <c r="AX121" s="88" t="s">
        <v>2113</v>
      </c>
      <c r="AY121" s="83" t="s">
        <v>66</v>
      </c>
      <c r="AZ121" s="2"/>
      <c r="BA121" s="3"/>
      <c r="BB121" s="3"/>
      <c r="BC121" s="3"/>
      <c r="BD121" s="3"/>
    </row>
    <row r="122" spans="1:56" x14ac:dyDescent="0.25">
      <c r="A122" s="69" t="s">
        <v>327</v>
      </c>
      <c r="B122" s="70"/>
      <c r="C122" s="70"/>
      <c r="D122" s="71"/>
      <c r="E122" s="73"/>
      <c r="F122" s="107" t="s">
        <v>1962</v>
      </c>
      <c r="G122" s="70"/>
      <c r="H122" s="74"/>
      <c r="I122" s="75"/>
      <c r="J122" s="75"/>
      <c r="K122" s="74" t="s">
        <v>2265</v>
      </c>
      <c r="L122" s="78"/>
      <c r="M122" s="79"/>
      <c r="N122" s="79"/>
      <c r="O122" s="80"/>
      <c r="P122" s="81"/>
      <c r="Q122" s="81"/>
      <c r="R122" s="91"/>
      <c r="S122" s="91"/>
      <c r="T122" s="91"/>
      <c r="U122" s="91"/>
      <c r="V122" s="52"/>
      <c r="W122" s="52"/>
      <c r="X122" s="52"/>
      <c r="Y122" s="52"/>
      <c r="Z122" s="51"/>
      <c r="AA122" s="76"/>
      <c r="AB122" s="76"/>
      <c r="AC122" s="77"/>
      <c r="AD122" s="83" t="s">
        <v>1275</v>
      </c>
      <c r="AE122" s="83">
        <v>3143</v>
      </c>
      <c r="AF122" s="83">
        <v>3172</v>
      </c>
      <c r="AG122" s="83">
        <v>75177</v>
      </c>
      <c r="AH122" s="83">
        <v>8987</v>
      </c>
      <c r="AI122" s="83">
        <v>-21600</v>
      </c>
      <c r="AJ122" s="83" t="s">
        <v>1416</v>
      </c>
      <c r="AK122" s="83"/>
      <c r="AL122" s="88" t="s">
        <v>1615</v>
      </c>
      <c r="AM122" s="83" t="s">
        <v>1639</v>
      </c>
      <c r="AN122" s="85">
        <v>39868.327881944446</v>
      </c>
      <c r="AO122" s="88" t="s">
        <v>1756</v>
      </c>
      <c r="AP122" s="83" t="b">
        <v>0</v>
      </c>
      <c r="AQ122" s="83" t="b">
        <v>0</v>
      </c>
      <c r="AR122" s="83" t="b">
        <v>1</v>
      </c>
      <c r="AS122" s="83" t="s">
        <v>1076</v>
      </c>
      <c r="AT122" s="83">
        <v>138</v>
      </c>
      <c r="AU122" s="88" t="s">
        <v>1830</v>
      </c>
      <c r="AV122" s="83" t="b">
        <v>0</v>
      </c>
      <c r="AW122" s="83" t="s">
        <v>1994</v>
      </c>
      <c r="AX122" s="88" t="s">
        <v>2114</v>
      </c>
      <c r="AY122" s="83" t="s">
        <v>66</v>
      </c>
      <c r="AZ122" s="2"/>
      <c r="BA122" s="3"/>
      <c r="BB122" s="3"/>
      <c r="BC122" s="3"/>
      <c r="BD122" s="3"/>
    </row>
    <row r="123" spans="1:56" x14ac:dyDescent="0.25">
      <c r="A123" s="69" t="s">
        <v>328</v>
      </c>
      <c r="B123" s="70"/>
      <c r="C123" s="70"/>
      <c r="D123" s="71"/>
      <c r="E123" s="73"/>
      <c r="F123" s="107" t="s">
        <v>1963</v>
      </c>
      <c r="G123" s="70"/>
      <c r="H123" s="74"/>
      <c r="I123" s="75"/>
      <c r="J123" s="75"/>
      <c r="K123" s="74" t="s">
        <v>2266</v>
      </c>
      <c r="L123" s="78"/>
      <c r="M123" s="79"/>
      <c r="N123" s="79"/>
      <c r="O123" s="80"/>
      <c r="P123" s="81"/>
      <c r="Q123" s="81"/>
      <c r="R123" s="91"/>
      <c r="S123" s="91"/>
      <c r="T123" s="91"/>
      <c r="U123" s="91"/>
      <c r="V123" s="52"/>
      <c r="W123" s="52"/>
      <c r="X123" s="52"/>
      <c r="Y123" s="52"/>
      <c r="Z123" s="51"/>
      <c r="AA123" s="76"/>
      <c r="AB123" s="76"/>
      <c r="AC123" s="77"/>
      <c r="AD123" s="83" t="s">
        <v>1276</v>
      </c>
      <c r="AE123" s="83">
        <v>644</v>
      </c>
      <c r="AF123" s="83">
        <v>505</v>
      </c>
      <c r="AG123" s="83">
        <v>5116</v>
      </c>
      <c r="AH123" s="83">
        <v>42027</v>
      </c>
      <c r="AI123" s="83"/>
      <c r="AJ123" s="83" t="s">
        <v>1417</v>
      </c>
      <c r="AK123" s="83"/>
      <c r="AL123" s="83"/>
      <c r="AM123" s="83"/>
      <c r="AN123" s="85">
        <v>40530.127164351848</v>
      </c>
      <c r="AO123" s="88" t="s">
        <v>1757</v>
      </c>
      <c r="AP123" s="83" t="b">
        <v>1</v>
      </c>
      <c r="AQ123" s="83" t="b">
        <v>0</v>
      </c>
      <c r="AR123" s="83" t="b">
        <v>0</v>
      </c>
      <c r="AS123" s="83" t="s">
        <v>1076</v>
      </c>
      <c r="AT123" s="83">
        <v>5</v>
      </c>
      <c r="AU123" s="88" t="s">
        <v>1793</v>
      </c>
      <c r="AV123" s="83" t="b">
        <v>0</v>
      </c>
      <c r="AW123" s="83" t="s">
        <v>1994</v>
      </c>
      <c r="AX123" s="88" t="s">
        <v>2115</v>
      </c>
      <c r="AY123" s="83" t="s">
        <v>66</v>
      </c>
      <c r="AZ123" s="2"/>
      <c r="BA123" s="3"/>
      <c r="BB123" s="3"/>
      <c r="BC123" s="3"/>
      <c r="BD123" s="3"/>
    </row>
    <row r="124" spans="1:56" x14ac:dyDescent="0.25">
      <c r="A124" s="69" t="s">
        <v>335</v>
      </c>
      <c r="B124" s="70"/>
      <c r="C124" s="70"/>
      <c r="D124" s="71"/>
      <c r="E124" s="73"/>
      <c r="F124" s="107" t="s">
        <v>1964</v>
      </c>
      <c r="G124" s="70"/>
      <c r="H124" s="74"/>
      <c r="I124" s="75"/>
      <c r="J124" s="75"/>
      <c r="K124" s="74" t="s">
        <v>2267</v>
      </c>
      <c r="L124" s="78"/>
      <c r="M124" s="79"/>
      <c r="N124" s="79"/>
      <c r="O124" s="80"/>
      <c r="P124" s="81"/>
      <c r="Q124" s="81"/>
      <c r="R124" s="91"/>
      <c r="S124" s="91"/>
      <c r="T124" s="91"/>
      <c r="U124" s="91"/>
      <c r="V124" s="52"/>
      <c r="W124" s="52"/>
      <c r="X124" s="52"/>
      <c r="Y124" s="52"/>
      <c r="Z124" s="51"/>
      <c r="AA124" s="76"/>
      <c r="AB124" s="76"/>
      <c r="AC124" s="77"/>
      <c r="AD124" s="83" t="s">
        <v>1277</v>
      </c>
      <c r="AE124" s="83">
        <v>913</v>
      </c>
      <c r="AF124" s="83">
        <v>520</v>
      </c>
      <c r="AG124" s="83">
        <v>2697</v>
      </c>
      <c r="AH124" s="83">
        <v>6198</v>
      </c>
      <c r="AI124" s="83"/>
      <c r="AJ124" s="83" t="s">
        <v>1418</v>
      </c>
      <c r="AK124" s="83"/>
      <c r="AL124" s="83"/>
      <c r="AM124" s="83"/>
      <c r="AN124" s="85">
        <v>41884.592407407406</v>
      </c>
      <c r="AO124" s="88" t="s">
        <v>1758</v>
      </c>
      <c r="AP124" s="83" t="b">
        <v>1</v>
      </c>
      <c r="AQ124" s="83" t="b">
        <v>0</v>
      </c>
      <c r="AR124" s="83" t="b">
        <v>0</v>
      </c>
      <c r="AS124" s="83" t="s">
        <v>1076</v>
      </c>
      <c r="AT124" s="83">
        <v>3</v>
      </c>
      <c r="AU124" s="88" t="s">
        <v>1793</v>
      </c>
      <c r="AV124" s="83" t="b">
        <v>0</v>
      </c>
      <c r="AW124" s="83" t="s">
        <v>1994</v>
      </c>
      <c r="AX124" s="88" t="s">
        <v>2116</v>
      </c>
      <c r="AY124" s="83" t="s">
        <v>66</v>
      </c>
      <c r="AZ124" s="2"/>
      <c r="BA124" s="3"/>
      <c r="BB124" s="3"/>
      <c r="BC124" s="3"/>
      <c r="BD124" s="3"/>
    </row>
    <row r="125" spans="1:56" x14ac:dyDescent="0.25">
      <c r="A125" s="69" t="s">
        <v>329</v>
      </c>
      <c r="B125" s="70"/>
      <c r="C125" s="70"/>
      <c r="D125" s="71"/>
      <c r="E125" s="73"/>
      <c r="F125" s="107" t="s">
        <v>1965</v>
      </c>
      <c r="G125" s="70"/>
      <c r="H125" s="74"/>
      <c r="I125" s="75"/>
      <c r="J125" s="75"/>
      <c r="K125" s="74" t="s">
        <v>2268</v>
      </c>
      <c r="L125" s="78"/>
      <c r="M125" s="79"/>
      <c r="N125" s="79"/>
      <c r="O125" s="80"/>
      <c r="P125" s="81"/>
      <c r="Q125" s="81"/>
      <c r="R125" s="91"/>
      <c r="S125" s="91"/>
      <c r="T125" s="91"/>
      <c r="U125" s="91"/>
      <c r="V125" s="52"/>
      <c r="W125" s="52"/>
      <c r="X125" s="52"/>
      <c r="Y125" s="52"/>
      <c r="Z125" s="51"/>
      <c r="AA125" s="76"/>
      <c r="AB125" s="76"/>
      <c r="AC125" s="77"/>
      <c r="AD125" s="83" t="s">
        <v>1278</v>
      </c>
      <c r="AE125" s="83">
        <v>521</v>
      </c>
      <c r="AF125" s="83">
        <v>12</v>
      </c>
      <c r="AG125" s="83">
        <v>768</v>
      </c>
      <c r="AH125" s="83">
        <v>1</v>
      </c>
      <c r="AI125" s="83">
        <v>3600</v>
      </c>
      <c r="AJ125" s="83" t="s">
        <v>1419</v>
      </c>
      <c r="AK125" s="83" t="s">
        <v>1525</v>
      </c>
      <c r="AL125" s="88" t="s">
        <v>1616</v>
      </c>
      <c r="AM125" s="83" t="s">
        <v>1656</v>
      </c>
      <c r="AN125" s="85">
        <v>42590.54346064815</v>
      </c>
      <c r="AO125" s="88" t="s">
        <v>1759</v>
      </c>
      <c r="AP125" s="83" t="b">
        <v>1</v>
      </c>
      <c r="AQ125" s="83" t="b">
        <v>0</v>
      </c>
      <c r="AR125" s="83" t="b">
        <v>0</v>
      </c>
      <c r="AS125" s="83" t="s">
        <v>1791</v>
      </c>
      <c r="AT125" s="83">
        <v>8</v>
      </c>
      <c r="AU125" s="83"/>
      <c r="AV125" s="83" t="b">
        <v>0</v>
      </c>
      <c r="AW125" s="83" t="s">
        <v>1994</v>
      </c>
      <c r="AX125" s="88" t="s">
        <v>2117</v>
      </c>
      <c r="AY125" s="83" t="s">
        <v>66</v>
      </c>
      <c r="AZ125" s="2"/>
      <c r="BA125" s="3"/>
      <c r="BB125" s="3"/>
      <c r="BC125" s="3"/>
      <c r="BD125" s="3"/>
    </row>
    <row r="126" spans="1:56" x14ac:dyDescent="0.25">
      <c r="A126" s="69" t="s">
        <v>330</v>
      </c>
      <c r="B126" s="70"/>
      <c r="C126" s="70"/>
      <c r="D126" s="71"/>
      <c r="E126" s="73"/>
      <c r="F126" s="107" t="s">
        <v>1966</v>
      </c>
      <c r="G126" s="70"/>
      <c r="H126" s="74"/>
      <c r="I126" s="75"/>
      <c r="J126" s="75"/>
      <c r="K126" s="74" t="s">
        <v>2269</v>
      </c>
      <c r="L126" s="78"/>
      <c r="M126" s="79"/>
      <c r="N126" s="79"/>
      <c r="O126" s="80"/>
      <c r="P126" s="81"/>
      <c r="Q126" s="81"/>
      <c r="R126" s="91"/>
      <c r="S126" s="91"/>
      <c r="T126" s="91"/>
      <c r="U126" s="91"/>
      <c r="V126" s="52"/>
      <c r="W126" s="52"/>
      <c r="X126" s="52"/>
      <c r="Y126" s="52"/>
      <c r="Z126" s="51"/>
      <c r="AA126" s="76"/>
      <c r="AB126" s="76"/>
      <c r="AC126" s="77"/>
      <c r="AD126" s="83" t="s">
        <v>1279</v>
      </c>
      <c r="AE126" s="83">
        <v>117</v>
      </c>
      <c r="AF126" s="83">
        <v>13</v>
      </c>
      <c r="AG126" s="83">
        <v>63</v>
      </c>
      <c r="AH126" s="83">
        <v>142</v>
      </c>
      <c r="AI126" s="83"/>
      <c r="AJ126" s="83" t="s">
        <v>1420</v>
      </c>
      <c r="AK126" s="83" t="s">
        <v>1526</v>
      </c>
      <c r="AL126" s="83"/>
      <c r="AM126" s="83"/>
      <c r="AN126" s="85">
        <v>42740.604386574072</v>
      </c>
      <c r="AO126" s="88" t="s">
        <v>1760</v>
      </c>
      <c r="AP126" s="83" t="b">
        <v>1</v>
      </c>
      <c r="AQ126" s="83" t="b">
        <v>0</v>
      </c>
      <c r="AR126" s="83" t="b">
        <v>0</v>
      </c>
      <c r="AS126" s="83" t="s">
        <v>1076</v>
      </c>
      <c r="AT126" s="83">
        <v>1</v>
      </c>
      <c r="AU126" s="83"/>
      <c r="AV126" s="83" t="b">
        <v>0</v>
      </c>
      <c r="AW126" s="83" t="s">
        <v>1994</v>
      </c>
      <c r="AX126" s="88" t="s">
        <v>2118</v>
      </c>
      <c r="AY126" s="83" t="s">
        <v>66</v>
      </c>
      <c r="AZ126" s="2"/>
      <c r="BA126" s="3"/>
      <c r="BB126" s="3"/>
      <c r="BC126" s="3"/>
      <c r="BD126" s="3"/>
    </row>
    <row r="127" spans="1:56" x14ac:dyDescent="0.25">
      <c r="A127" s="69" t="s">
        <v>331</v>
      </c>
      <c r="B127" s="70"/>
      <c r="C127" s="70"/>
      <c r="D127" s="71"/>
      <c r="E127" s="73"/>
      <c r="F127" s="107" t="s">
        <v>1967</v>
      </c>
      <c r="G127" s="70"/>
      <c r="H127" s="74"/>
      <c r="I127" s="75"/>
      <c r="J127" s="75"/>
      <c r="K127" s="74" t="s">
        <v>2270</v>
      </c>
      <c r="L127" s="78"/>
      <c r="M127" s="79"/>
      <c r="N127" s="79"/>
      <c r="O127" s="80"/>
      <c r="P127" s="81"/>
      <c r="Q127" s="81"/>
      <c r="R127" s="91"/>
      <c r="S127" s="91"/>
      <c r="T127" s="91"/>
      <c r="U127" s="91"/>
      <c r="V127" s="52"/>
      <c r="W127" s="52"/>
      <c r="X127" s="52"/>
      <c r="Y127" s="52"/>
      <c r="Z127" s="51"/>
      <c r="AA127" s="76"/>
      <c r="AB127" s="76"/>
      <c r="AC127" s="77"/>
      <c r="AD127" s="83" t="s">
        <v>1280</v>
      </c>
      <c r="AE127" s="83">
        <v>1570</v>
      </c>
      <c r="AF127" s="83">
        <v>1308</v>
      </c>
      <c r="AG127" s="83">
        <v>21123</v>
      </c>
      <c r="AH127" s="83">
        <v>37567</v>
      </c>
      <c r="AI127" s="83">
        <v>28800</v>
      </c>
      <c r="AJ127" s="83" t="s">
        <v>1421</v>
      </c>
      <c r="AK127" s="83" t="s">
        <v>1527</v>
      </c>
      <c r="AL127" s="88" t="s">
        <v>1617</v>
      </c>
      <c r="AM127" s="83" t="s">
        <v>1657</v>
      </c>
      <c r="AN127" s="85">
        <v>41624.848749999997</v>
      </c>
      <c r="AO127" s="88" t="s">
        <v>1761</v>
      </c>
      <c r="AP127" s="83" t="b">
        <v>0</v>
      </c>
      <c r="AQ127" s="83" t="b">
        <v>0</v>
      </c>
      <c r="AR127" s="83" t="b">
        <v>1</v>
      </c>
      <c r="AS127" s="83" t="s">
        <v>1076</v>
      </c>
      <c r="AT127" s="83">
        <v>9</v>
      </c>
      <c r="AU127" s="88" t="s">
        <v>1831</v>
      </c>
      <c r="AV127" s="83" t="b">
        <v>0</v>
      </c>
      <c r="AW127" s="83" t="s">
        <v>1994</v>
      </c>
      <c r="AX127" s="88" t="s">
        <v>2119</v>
      </c>
      <c r="AY127" s="83" t="s">
        <v>66</v>
      </c>
      <c r="AZ127" s="2"/>
      <c r="BA127" s="3"/>
      <c r="BB127" s="3"/>
      <c r="BC127" s="3"/>
      <c r="BD127" s="3"/>
    </row>
    <row r="128" spans="1:56" x14ac:dyDescent="0.25">
      <c r="A128" s="69" t="s">
        <v>332</v>
      </c>
      <c r="B128" s="70"/>
      <c r="C128" s="70"/>
      <c r="D128" s="71"/>
      <c r="E128" s="73"/>
      <c r="F128" s="107" t="s">
        <v>1968</v>
      </c>
      <c r="G128" s="70"/>
      <c r="H128" s="74"/>
      <c r="I128" s="75"/>
      <c r="J128" s="75"/>
      <c r="K128" s="74" t="s">
        <v>2271</v>
      </c>
      <c r="L128" s="78"/>
      <c r="M128" s="79"/>
      <c r="N128" s="79"/>
      <c r="O128" s="80"/>
      <c r="P128" s="81"/>
      <c r="Q128" s="81"/>
      <c r="R128" s="91"/>
      <c r="S128" s="91"/>
      <c r="T128" s="91"/>
      <c r="U128" s="91"/>
      <c r="V128" s="52"/>
      <c r="W128" s="52"/>
      <c r="X128" s="52"/>
      <c r="Y128" s="52"/>
      <c r="Z128" s="51"/>
      <c r="AA128" s="76"/>
      <c r="AB128" s="76"/>
      <c r="AC128" s="77"/>
      <c r="AD128" s="83" t="s">
        <v>1281</v>
      </c>
      <c r="AE128" s="83">
        <v>1457</v>
      </c>
      <c r="AF128" s="83">
        <v>986</v>
      </c>
      <c r="AG128" s="83">
        <v>26181</v>
      </c>
      <c r="AH128" s="83">
        <v>2962</v>
      </c>
      <c r="AI128" s="83">
        <v>39600</v>
      </c>
      <c r="AJ128" s="83" t="s">
        <v>1422</v>
      </c>
      <c r="AK128" s="83" t="s">
        <v>1528</v>
      </c>
      <c r="AL128" s="83"/>
      <c r="AM128" s="83" t="s">
        <v>1130</v>
      </c>
      <c r="AN128" s="85">
        <v>40773.997754629629</v>
      </c>
      <c r="AO128" s="88" t="s">
        <v>1762</v>
      </c>
      <c r="AP128" s="83" t="b">
        <v>0</v>
      </c>
      <c r="AQ128" s="83" t="b">
        <v>0</v>
      </c>
      <c r="AR128" s="83" t="b">
        <v>1</v>
      </c>
      <c r="AS128" s="83" t="s">
        <v>1076</v>
      </c>
      <c r="AT128" s="83">
        <v>215</v>
      </c>
      <c r="AU128" s="88" t="s">
        <v>1832</v>
      </c>
      <c r="AV128" s="83" t="b">
        <v>0</v>
      </c>
      <c r="AW128" s="83" t="s">
        <v>1994</v>
      </c>
      <c r="AX128" s="88" t="s">
        <v>2120</v>
      </c>
      <c r="AY128" s="83" t="s">
        <v>66</v>
      </c>
      <c r="AZ128" s="2"/>
      <c r="BA128" s="3"/>
      <c r="BB128" s="3"/>
      <c r="BC128" s="3"/>
      <c r="BD128" s="3"/>
    </row>
    <row r="129" spans="1:56" x14ac:dyDescent="0.25">
      <c r="A129" s="69" t="s">
        <v>333</v>
      </c>
      <c r="B129" s="70"/>
      <c r="C129" s="70"/>
      <c r="D129" s="71"/>
      <c r="E129" s="73"/>
      <c r="F129" s="107" t="s">
        <v>1969</v>
      </c>
      <c r="G129" s="70"/>
      <c r="H129" s="74"/>
      <c r="I129" s="75"/>
      <c r="J129" s="75"/>
      <c r="K129" s="74" t="s">
        <v>2272</v>
      </c>
      <c r="L129" s="78"/>
      <c r="M129" s="79"/>
      <c r="N129" s="79"/>
      <c r="O129" s="80"/>
      <c r="P129" s="81"/>
      <c r="Q129" s="81"/>
      <c r="R129" s="91"/>
      <c r="S129" s="91"/>
      <c r="T129" s="91"/>
      <c r="U129" s="91"/>
      <c r="V129" s="52"/>
      <c r="W129" s="52"/>
      <c r="X129" s="52"/>
      <c r="Y129" s="52"/>
      <c r="Z129" s="51"/>
      <c r="AA129" s="76"/>
      <c r="AB129" s="76"/>
      <c r="AC129" s="77"/>
      <c r="AD129" s="83" t="s">
        <v>1282</v>
      </c>
      <c r="AE129" s="83">
        <v>1912</v>
      </c>
      <c r="AF129" s="83">
        <v>1311</v>
      </c>
      <c r="AG129" s="83">
        <v>19926</v>
      </c>
      <c r="AH129" s="83">
        <v>2620</v>
      </c>
      <c r="AI129" s="83">
        <v>-18000</v>
      </c>
      <c r="AJ129" s="83" t="s">
        <v>1423</v>
      </c>
      <c r="AK129" s="83" t="s">
        <v>1529</v>
      </c>
      <c r="AL129" s="88" t="s">
        <v>1618</v>
      </c>
      <c r="AM129" s="83" t="s">
        <v>1638</v>
      </c>
      <c r="AN129" s="85">
        <v>40434.846319444441</v>
      </c>
      <c r="AO129" s="83"/>
      <c r="AP129" s="83" t="b">
        <v>0</v>
      </c>
      <c r="AQ129" s="83" t="b">
        <v>0</v>
      </c>
      <c r="AR129" s="83" t="b">
        <v>0</v>
      </c>
      <c r="AS129" s="83" t="s">
        <v>1076</v>
      </c>
      <c r="AT129" s="83">
        <v>67</v>
      </c>
      <c r="AU129" s="88" t="s">
        <v>1833</v>
      </c>
      <c r="AV129" s="83" t="b">
        <v>0</v>
      </c>
      <c r="AW129" s="83" t="s">
        <v>1994</v>
      </c>
      <c r="AX129" s="88" t="s">
        <v>2121</v>
      </c>
      <c r="AY129" s="83" t="s">
        <v>66</v>
      </c>
      <c r="AZ129" s="2"/>
      <c r="BA129" s="3"/>
      <c r="BB129" s="3"/>
      <c r="BC129" s="3"/>
      <c r="BD129" s="3"/>
    </row>
    <row r="130" spans="1:56" x14ac:dyDescent="0.25">
      <c r="A130" s="69" t="s">
        <v>334</v>
      </c>
      <c r="B130" s="70"/>
      <c r="C130" s="70"/>
      <c r="D130" s="71"/>
      <c r="E130" s="73"/>
      <c r="F130" s="107" t="s">
        <v>1970</v>
      </c>
      <c r="G130" s="70"/>
      <c r="H130" s="74"/>
      <c r="I130" s="75"/>
      <c r="J130" s="75"/>
      <c r="K130" s="74" t="s">
        <v>2273</v>
      </c>
      <c r="L130" s="78"/>
      <c r="M130" s="79"/>
      <c r="N130" s="79"/>
      <c r="O130" s="80"/>
      <c r="P130" s="81"/>
      <c r="Q130" s="81"/>
      <c r="R130" s="91"/>
      <c r="S130" s="91"/>
      <c r="T130" s="91"/>
      <c r="U130" s="91"/>
      <c r="V130" s="52"/>
      <c r="W130" s="52"/>
      <c r="X130" s="52"/>
      <c r="Y130" s="52"/>
      <c r="Z130" s="51"/>
      <c r="AA130" s="76"/>
      <c r="AB130" s="76"/>
      <c r="AC130" s="77"/>
      <c r="AD130" s="83" t="s">
        <v>1283</v>
      </c>
      <c r="AE130" s="83">
        <v>872</v>
      </c>
      <c r="AF130" s="83">
        <v>477</v>
      </c>
      <c r="AG130" s="83">
        <v>12040</v>
      </c>
      <c r="AH130" s="83">
        <v>10370</v>
      </c>
      <c r="AI130" s="83"/>
      <c r="AJ130" s="83" t="s">
        <v>1424</v>
      </c>
      <c r="AK130" s="83" t="s">
        <v>1530</v>
      </c>
      <c r="AL130" s="83"/>
      <c r="AM130" s="83"/>
      <c r="AN130" s="85">
        <v>41440.921226851853</v>
      </c>
      <c r="AO130" s="83"/>
      <c r="AP130" s="83" t="b">
        <v>0</v>
      </c>
      <c r="AQ130" s="83" t="b">
        <v>0</v>
      </c>
      <c r="AR130" s="83" t="b">
        <v>0</v>
      </c>
      <c r="AS130" s="83" t="s">
        <v>1076</v>
      </c>
      <c r="AT130" s="83">
        <v>26</v>
      </c>
      <c r="AU130" s="88" t="s">
        <v>1834</v>
      </c>
      <c r="AV130" s="83" t="b">
        <v>0</v>
      </c>
      <c r="AW130" s="83" t="s">
        <v>1994</v>
      </c>
      <c r="AX130" s="88" t="s">
        <v>2122</v>
      </c>
      <c r="AY130" s="83" t="s">
        <v>66</v>
      </c>
      <c r="AZ130" s="2"/>
      <c r="BA130" s="3"/>
      <c r="BB130" s="3"/>
      <c r="BC130" s="3"/>
      <c r="BD130" s="3"/>
    </row>
    <row r="131" spans="1:56" x14ac:dyDescent="0.25">
      <c r="A131" s="69" t="s">
        <v>336</v>
      </c>
      <c r="B131" s="70"/>
      <c r="C131" s="70"/>
      <c r="D131" s="71"/>
      <c r="E131" s="73"/>
      <c r="F131" s="107" t="s">
        <v>1971</v>
      </c>
      <c r="G131" s="70"/>
      <c r="H131" s="74"/>
      <c r="I131" s="75"/>
      <c r="J131" s="75"/>
      <c r="K131" s="74" t="s">
        <v>2274</v>
      </c>
      <c r="L131" s="78"/>
      <c r="M131" s="79"/>
      <c r="N131" s="79"/>
      <c r="O131" s="80"/>
      <c r="P131" s="81"/>
      <c r="Q131" s="81"/>
      <c r="R131" s="91"/>
      <c r="S131" s="91"/>
      <c r="T131" s="91"/>
      <c r="U131" s="91"/>
      <c r="V131" s="52"/>
      <c r="W131" s="52"/>
      <c r="X131" s="52"/>
      <c r="Y131" s="52"/>
      <c r="Z131" s="51"/>
      <c r="AA131" s="76"/>
      <c r="AB131" s="76"/>
      <c r="AC131" s="77"/>
      <c r="AD131" s="83" t="s">
        <v>1284</v>
      </c>
      <c r="AE131" s="83">
        <v>1347</v>
      </c>
      <c r="AF131" s="83">
        <v>877</v>
      </c>
      <c r="AG131" s="83">
        <v>14390</v>
      </c>
      <c r="AH131" s="83">
        <v>25428</v>
      </c>
      <c r="AI131" s="83">
        <v>-21600</v>
      </c>
      <c r="AJ131" s="83" t="s">
        <v>1425</v>
      </c>
      <c r="AK131" s="83" t="s">
        <v>1531</v>
      </c>
      <c r="AL131" s="83"/>
      <c r="AM131" s="83" t="s">
        <v>1639</v>
      </c>
      <c r="AN131" s="85">
        <v>41564.920277777775</v>
      </c>
      <c r="AO131" s="88" t="s">
        <v>1763</v>
      </c>
      <c r="AP131" s="83" t="b">
        <v>0</v>
      </c>
      <c r="AQ131" s="83" t="b">
        <v>0</v>
      </c>
      <c r="AR131" s="83" t="b">
        <v>1</v>
      </c>
      <c r="AS131" s="83" t="s">
        <v>1076</v>
      </c>
      <c r="AT131" s="83">
        <v>23</v>
      </c>
      <c r="AU131" s="88" t="s">
        <v>1797</v>
      </c>
      <c r="AV131" s="83" t="b">
        <v>0</v>
      </c>
      <c r="AW131" s="83" t="s">
        <v>1994</v>
      </c>
      <c r="AX131" s="88" t="s">
        <v>2123</v>
      </c>
      <c r="AY131" s="83" t="s">
        <v>66</v>
      </c>
      <c r="AZ131" s="2"/>
      <c r="BA131" s="3"/>
      <c r="BB131" s="3"/>
      <c r="BC131" s="3"/>
      <c r="BD131" s="3"/>
    </row>
    <row r="132" spans="1:56" x14ac:dyDescent="0.25">
      <c r="A132" s="69" t="s">
        <v>337</v>
      </c>
      <c r="B132" s="70"/>
      <c r="C132" s="70"/>
      <c r="D132" s="71"/>
      <c r="E132" s="73"/>
      <c r="F132" s="107" t="s">
        <v>1972</v>
      </c>
      <c r="G132" s="70"/>
      <c r="H132" s="74"/>
      <c r="I132" s="75"/>
      <c r="J132" s="75"/>
      <c r="K132" s="74" t="s">
        <v>2275</v>
      </c>
      <c r="L132" s="78"/>
      <c r="M132" s="79"/>
      <c r="N132" s="79"/>
      <c r="O132" s="80"/>
      <c r="P132" s="81"/>
      <c r="Q132" s="81"/>
      <c r="R132" s="91"/>
      <c r="S132" s="91"/>
      <c r="T132" s="91"/>
      <c r="U132" s="91"/>
      <c r="V132" s="52"/>
      <c r="W132" s="52"/>
      <c r="X132" s="52"/>
      <c r="Y132" s="52"/>
      <c r="Z132" s="51"/>
      <c r="AA132" s="76"/>
      <c r="AB132" s="76"/>
      <c r="AC132" s="77"/>
      <c r="AD132" s="83" t="s">
        <v>1285</v>
      </c>
      <c r="AE132" s="83">
        <v>674</v>
      </c>
      <c r="AF132" s="83">
        <v>1369</v>
      </c>
      <c r="AG132" s="83">
        <v>4935</v>
      </c>
      <c r="AH132" s="83">
        <v>2523</v>
      </c>
      <c r="AI132" s="83">
        <v>-28800</v>
      </c>
      <c r="AJ132" s="83" t="s">
        <v>1426</v>
      </c>
      <c r="AK132" s="83" t="s">
        <v>1532</v>
      </c>
      <c r="AL132" s="88" t="s">
        <v>1619</v>
      </c>
      <c r="AM132" s="83" t="s">
        <v>1634</v>
      </c>
      <c r="AN132" s="85">
        <v>39797.19667824074</v>
      </c>
      <c r="AO132" s="88" t="s">
        <v>1764</v>
      </c>
      <c r="AP132" s="83" t="b">
        <v>0</v>
      </c>
      <c r="AQ132" s="83" t="b">
        <v>0</v>
      </c>
      <c r="AR132" s="83" t="b">
        <v>1</v>
      </c>
      <c r="AS132" s="83" t="s">
        <v>1076</v>
      </c>
      <c r="AT132" s="83">
        <v>69</v>
      </c>
      <c r="AU132" s="88" t="s">
        <v>1835</v>
      </c>
      <c r="AV132" s="83" t="b">
        <v>0</v>
      </c>
      <c r="AW132" s="83" t="s">
        <v>1994</v>
      </c>
      <c r="AX132" s="88" t="s">
        <v>2124</v>
      </c>
      <c r="AY132" s="83" t="s">
        <v>66</v>
      </c>
      <c r="AZ132" s="2"/>
      <c r="BA132" s="3"/>
      <c r="BB132" s="3"/>
      <c r="BC132" s="3"/>
      <c r="BD132" s="3"/>
    </row>
    <row r="133" spans="1:56" x14ac:dyDescent="0.25">
      <c r="A133" s="69" t="s">
        <v>338</v>
      </c>
      <c r="B133" s="70"/>
      <c r="C133" s="70"/>
      <c r="D133" s="71"/>
      <c r="E133" s="73"/>
      <c r="F133" s="107" t="s">
        <v>1973</v>
      </c>
      <c r="G133" s="70"/>
      <c r="H133" s="74"/>
      <c r="I133" s="75"/>
      <c r="J133" s="75"/>
      <c r="K133" s="74" t="s">
        <v>2276</v>
      </c>
      <c r="L133" s="78"/>
      <c r="M133" s="79"/>
      <c r="N133" s="79"/>
      <c r="O133" s="80"/>
      <c r="P133" s="81"/>
      <c r="Q133" s="81"/>
      <c r="R133" s="91"/>
      <c r="S133" s="91"/>
      <c r="T133" s="91"/>
      <c r="U133" s="91"/>
      <c r="V133" s="52"/>
      <c r="W133" s="52"/>
      <c r="X133" s="52"/>
      <c r="Y133" s="52"/>
      <c r="Z133" s="51"/>
      <c r="AA133" s="76"/>
      <c r="AB133" s="76"/>
      <c r="AC133" s="77"/>
      <c r="AD133" s="83" t="s">
        <v>1286</v>
      </c>
      <c r="AE133" s="83">
        <v>1658</v>
      </c>
      <c r="AF133" s="83">
        <v>459</v>
      </c>
      <c r="AG133" s="83">
        <v>6975</v>
      </c>
      <c r="AH133" s="83">
        <v>4224</v>
      </c>
      <c r="AI133" s="83"/>
      <c r="AJ133" s="83" t="s">
        <v>1427</v>
      </c>
      <c r="AK133" s="83" t="s">
        <v>1533</v>
      </c>
      <c r="AL133" s="83"/>
      <c r="AM133" s="83"/>
      <c r="AN133" s="85">
        <v>41939.016215277778</v>
      </c>
      <c r="AO133" s="88" t="s">
        <v>1765</v>
      </c>
      <c r="AP133" s="83" t="b">
        <v>1</v>
      </c>
      <c r="AQ133" s="83" t="b">
        <v>0</v>
      </c>
      <c r="AR133" s="83" t="b">
        <v>1</v>
      </c>
      <c r="AS133" s="83" t="s">
        <v>1076</v>
      </c>
      <c r="AT133" s="83">
        <v>2</v>
      </c>
      <c r="AU133" s="88" t="s">
        <v>1793</v>
      </c>
      <c r="AV133" s="83" t="b">
        <v>0</v>
      </c>
      <c r="AW133" s="83" t="s">
        <v>1994</v>
      </c>
      <c r="AX133" s="88" t="s">
        <v>2125</v>
      </c>
      <c r="AY133" s="83" t="s">
        <v>66</v>
      </c>
      <c r="AZ133" s="2"/>
      <c r="BA133" s="3"/>
      <c r="BB133" s="3"/>
      <c r="BC133" s="3"/>
      <c r="BD133" s="3"/>
    </row>
    <row r="134" spans="1:56" x14ac:dyDescent="0.25">
      <c r="A134" s="69" t="s">
        <v>339</v>
      </c>
      <c r="B134" s="70"/>
      <c r="C134" s="70"/>
      <c r="D134" s="71"/>
      <c r="E134" s="73"/>
      <c r="F134" s="107" t="s">
        <v>1974</v>
      </c>
      <c r="G134" s="70"/>
      <c r="H134" s="74"/>
      <c r="I134" s="75"/>
      <c r="J134" s="75"/>
      <c r="K134" s="74" t="s">
        <v>2277</v>
      </c>
      <c r="L134" s="78"/>
      <c r="M134" s="79"/>
      <c r="N134" s="79"/>
      <c r="O134" s="80"/>
      <c r="P134" s="81"/>
      <c r="Q134" s="81"/>
      <c r="R134" s="91"/>
      <c r="S134" s="91"/>
      <c r="T134" s="91"/>
      <c r="U134" s="91"/>
      <c r="V134" s="52"/>
      <c r="W134" s="52"/>
      <c r="X134" s="52"/>
      <c r="Y134" s="52"/>
      <c r="Z134" s="51"/>
      <c r="AA134" s="76"/>
      <c r="AB134" s="76"/>
      <c r="AC134" s="77"/>
      <c r="AD134" s="83" t="s">
        <v>1287</v>
      </c>
      <c r="AE134" s="83">
        <v>10977</v>
      </c>
      <c r="AF134" s="83">
        <v>23222</v>
      </c>
      <c r="AG134" s="83">
        <v>43568</v>
      </c>
      <c r="AH134" s="83">
        <v>4251</v>
      </c>
      <c r="AI134" s="83">
        <v>-18000</v>
      </c>
      <c r="AJ134" s="83" t="s">
        <v>1428</v>
      </c>
      <c r="AK134" s="83" t="s">
        <v>1534</v>
      </c>
      <c r="AL134" s="88" t="s">
        <v>1620</v>
      </c>
      <c r="AM134" s="83" t="s">
        <v>1638</v>
      </c>
      <c r="AN134" s="85">
        <v>39786.625150462962</v>
      </c>
      <c r="AO134" s="88" t="s">
        <v>1766</v>
      </c>
      <c r="AP134" s="83" t="b">
        <v>0</v>
      </c>
      <c r="AQ134" s="83" t="b">
        <v>0</v>
      </c>
      <c r="AR134" s="83" t="b">
        <v>0</v>
      </c>
      <c r="AS134" s="83" t="s">
        <v>1076</v>
      </c>
      <c r="AT134" s="83">
        <v>1048</v>
      </c>
      <c r="AU134" s="88" t="s">
        <v>1836</v>
      </c>
      <c r="AV134" s="83" t="b">
        <v>0</v>
      </c>
      <c r="AW134" s="83" t="s">
        <v>1994</v>
      </c>
      <c r="AX134" s="88" t="s">
        <v>2126</v>
      </c>
      <c r="AY134" s="83" t="s">
        <v>66</v>
      </c>
      <c r="AZ134" s="2"/>
      <c r="BA134" s="3"/>
      <c r="BB134" s="3"/>
      <c r="BC134" s="3"/>
      <c r="BD134" s="3"/>
    </row>
    <row r="135" spans="1:56" x14ac:dyDescent="0.25">
      <c r="A135" s="69" t="s">
        <v>347</v>
      </c>
      <c r="B135" s="70"/>
      <c r="C135" s="70"/>
      <c r="D135" s="71"/>
      <c r="E135" s="73"/>
      <c r="F135" s="107" t="s">
        <v>1975</v>
      </c>
      <c r="G135" s="70"/>
      <c r="H135" s="74"/>
      <c r="I135" s="75"/>
      <c r="J135" s="75"/>
      <c r="K135" s="74" t="s">
        <v>2278</v>
      </c>
      <c r="L135" s="78"/>
      <c r="M135" s="79"/>
      <c r="N135" s="79"/>
      <c r="O135" s="80"/>
      <c r="P135" s="81"/>
      <c r="Q135" s="81"/>
      <c r="R135" s="91"/>
      <c r="S135" s="91"/>
      <c r="T135" s="91"/>
      <c r="U135" s="91"/>
      <c r="V135" s="52"/>
      <c r="W135" s="52"/>
      <c r="X135" s="52"/>
      <c r="Y135" s="52"/>
      <c r="Z135" s="51"/>
      <c r="AA135" s="76"/>
      <c r="AB135" s="76"/>
      <c r="AC135" s="77"/>
      <c r="AD135" s="83" t="s">
        <v>1288</v>
      </c>
      <c r="AE135" s="83">
        <v>9425</v>
      </c>
      <c r="AF135" s="83">
        <v>8673</v>
      </c>
      <c r="AG135" s="83">
        <v>5980</v>
      </c>
      <c r="AH135" s="83">
        <v>8651</v>
      </c>
      <c r="AI135" s="83">
        <v>-28800</v>
      </c>
      <c r="AJ135" s="83" t="s">
        <v>1429</v>
      </c>
      <c r="AK135" s="83" t="s">
        <v>1535</v>
      </c>
      <c r="AL135" s="88" t="s">
        <v>1621</v>
      </c>
      <c r="AM135" s="83" t="s">
        <v>1634</v>
      </c>
      <c r="AN135" s="85">
        <v>40964.145613425928</v>
      </c>
      <c r="AO135" s="88" t="s">
        <v>1767</v>
      </c>
      <c r="AP135" s="83" t="b">
        <v>0</v>
      </c>
      <c r="AQ135" s="83" t="b">
        <v>0</v>
      </c>
      <c r="AR135" s="83" t="b">
        <v>0</v>
      </c>
      <c r="AS135" s="83" t="s">
        <v>1076</v>
      </c>
      <c r="AT135" s="83">
        <v>148</v>
      </c>
      <c r="AU135" s="88" t="s">
        <v>1793</v>
      </c>
      <c r="AV135" s="83" t="b">
        <v>1</v>
      </c>
      <c r="AW135" s="83" t="s">
        <v>1994</v>
      </c>
      <c r="AX135" s="88" t="s">
        <v>2127</v>
      </c>
      <c r="AY135" s="83" t="s">
        <v>66</v>
      </c>
      <c r="AZ135" s="2"/>
      <c r="BA135" s="3"/>
      <c r="BB135" s="3"/>
      <c r="BC135" s="3"/>
      <c r="BD135" s="3"/>
    </row>
    <row r="136" spans="1:56" x14ac:dyDescent="0.25">
      <c r="A136" s="69" t="s">
        <v>340</v>
      </c>
      <c r="B136" s="70"/>
      <c r="C136" s="70"/>
      <c r="D136" s="71"/>
      <c r="E136" s="73"/>
      <c r="F136" s="107" t="s">
        <v>1976</v>
      </c>
      <c r="G136" s="70"/>
      <c r="H136" s="74"/>
      <c r="I136" s="75"/>
      <c r="J136" s="75"/>
      <c r="K136" s="74" t="s">
        <v>2279</v>
      </c>
      <c r="L136" s="78"/>
      <c r="M136" s="79"/>
      <c r="N136" s="79"/>
      <c r="O136" s="80"/>
      <c r="P136" s="81"/>
      <c r="Q136" s="81"/>
      <c r="R136" s="91"/>
      <c r="S136" s="91"/>
      <c r="T136" s="91"/>
      <c r="U136" s="91"/>
      <c r="V136" s="52"/>
      <c r="W136" s="52"/>
      <c r="X136" s="52"/>
      <c r="Y136" s="52"/>
      <c r="Z136" s="51"/>
      <c r="AA136" s="76"/>
      <c r="AB136" s="76"/>
      <c r="AC136" s="77"/>
      <c r="AD136" s="83" t="s">
        <v>1289</v>
      </c>
      <c r="AE136" s="83">
        <v>738</v>
      </c>
      <c r="AF136" s="83">
        <v>449</v>
      </c>
      <c r="AG136" s="83">
        <v>26458</v>
      </c>
      <c r="AH136" s="83">
        <v>270</v>
      </c>
      <c r="AI136" s="83">
        <v>3600</v>
      </c>
      <c r="AJ136" s="83" t="s">
        <v>1430</v>
      </c>
      <c r="AK136" s="83" t="s">
        <v>1536</v>
      </c>
      <c r="AL136" s="88" t="s">
        <v>1622</v>
      </c>
      <c r="AM136" s="83" t="s">
        <v>1658</v>
      </c>
      <c r="AN136" s="85">
        <v>40065.507303240738</v>
      </c>
      <c r="AO136" s="88" t="s">
        <v>1768</v>
      </c>
      <c r="AP136" s="83" t="b">
        <v>0</v>
      </c>
      <c r="AQ136" s="83" t="b">
        <v>0</v>
      </c>
      <c r="AR136" s="83" t="b">
        <v>0</v>
      </c>
      <c r="AS136" s="83" t="s">
        <v>1792</v>
      </c>
      <c r="AT136" s="83">
        <v>87</v>
      </c>
      <c r="AU136" s="88" t="s">
        <v>1837</v>
      </c>
      <c r="AV136" s="83" t="b">
        <v>0</v>
      </c>
      <c r="AW136" s="83" t="s">
        <v>1994</v>
      </c>
      <c r="AX136" s="88" t="s">
        <v>2128</v>
      </c>
      <c r="AY136" s="83" t="s">
        <v>66</v>
      </c>
      <c r="AZ136" s="2"/>
      <c r="BA136" s="3"/>
      <c r="BB136" s="3"/>
      <c r="BC136" s="3"/>
      <c r="BD136" s="3"/>
    </row>
    <row r="137" spans="1:56" x14ac:dyDescent="0.25">
      <c r="A137" s="69" t="s">
        <v>341</v>
      </c>
      <c r="B137" s="70"/>
      <c r="C137" s="70"/>
      <c r="D137" s="71"/>
      <c r="E137" s="73"/>
      <c r="F137" s="107" t="s">
        <v>1977</v>
      </c>
      <c r="G137" s="70"/>
      <c r="H137" s="74"/>
      <c r="I137" s="75"/>
      <c r="J137" s="75"/>
      <c r="K137" s="74" t="s">
        <v>2280</v>
      </c>
      <c r="L137" s="78"/>
      <c r="M137" s="79"/>
      <c r="N137" s="79"/>
      <c r="O137" s="80"/>
      <c r="P137" s="81"/>
      <c r="Q137" s="81"/>
      <c r="R137" s="91"/>
      <c r="S137" s="91"/>
      <c r="T137" s="91"/>
      <c r="U137" s="91"/>
      <c r="V137" s="52"/>
      <c r="W137" s="52"/>
      <c r="X137" s="52"/>
      <c r="Y137" s="52"/>
      <c r="Z137" s="51"/>
      <c r="AA137" s="76"/>
      <c r="AB137" s="76"/>
      <c r="AC137" s="77"/>
      <c r="AD137" s="83" t="s">
        <v>1290</v>
      </c>
      <c r="AE137" s="83">
        <v>150</v>
      </c>
      <c r="AF137" s="83">
        <v>1055</v>
      </c>
      <c r="AG137" s="83">
        <v>27393</v>
      </c>
      <c r="AH137" s="83">
        <v>280</v>
      </c>
      <c r="AI137" s="83">
        <v>0</v>
      </c>
      <c r="AJ137" s="83" t="s">
        <v>1431</v>
      </c>
      <c r="AK137" s="83"/>
      <c r="AL137" s="88" t="s">
        <v>1623</v>
      </c>
      <c r="AM137" s="83" t="s">
        <v>1472</v>
      </c>
      <c r="AN137" s="85">
        <v>40653.672175925924</v>
      </c>
      <c r="AO137" s="88" t="s">
        <v>1769</v>
      </c>
      <c r="AP137" s="83" t="b">
        <v>0</v>
      </c>
      <c r="AQ137" s="83" t="b">
        <v>0</v>
      </c>
      <c r="AR137" s="83" t="b">
        <v>1</v>
      </c>
      <c r="AS137" s="83" t="s">
        <v>1076</v>
      </c>
      <c r="AT137" s="83">
        <v>75</v>
      </c>
      <c r="AU137" s="88" t="s">
        <v>1797</v>
      </c>
      <c r="AV137" s="83" t="b">
        <v>0</v>
      </c>
      <c r="AW137" s="83" t="s">
        <v>1994</v>
      </c>
      <c r="AX137" s="88" t="s">
        <v>2129</v>
      </c>
      <c r="AY137" s="83" t="s">
        <v>66</v>
      </c>
      <c r="AZ137" s="2"/>
      <c r="BA137" s="3"/>
      <c r="BB137" s="3"/>
      <c r="BC137" s="3"/>
      <c r="BD137" s="3"/>
    </row>
    <row r="138" spans="1:56" x14ac:dyDescent="0.25">
      <c r="A138" s="69" t="s">
        <v>342</v>
      </c>
      <c r="B138" s="70"/>
      <c r="C138" s="70"/>
      <c r="D138" s="71"/>
      <c r="E138" s="73"/>
      <c r="F138" s="107" t="s">
        <v>1978</v>
      </c>
      <c r="G138" s="70"/>
      <c r="H138" s="74"/>
      <c r="I138" s="75"/>
      <c r="J138" s="75"/>
      <c r="K138" s="74" t="s">
        <v>2281</v>
      </c>
      <c r="L138" s="78"/>
      <c r="M138" s="79"/>
      <c r="N138" s="79"/>
      <c r="O138" s="80"/>
      <c r="P138" s="81"/>
      <c r="Q138" s="81"/>
      <c r="R138" s="91"/>
      <c r="S138" s="91"/>
      <c r="T138" s="91"/>
      <c r="U138" s="91"/>
      <c r="V138" s="52"/>
      <c r="W138" s="52"/>
      <c r="X138" s="52"/>
      <c r="Y138" s="52"/>
      <c r="Z138" s="51"/>
      <c r="AA138" s="76"/>
      <c r="AB138" s="76"/>
      <c r="AC138" s="77"/>
      <c r="AD138" s="83" t="s">
        <v>1291</v>
      </c>
      <c r="AE138" s="83">
        <v>139</v>
      </c>
      <c r="AF138" s="83">
        <v>130</v>
      </c>
      <c r="AG138" s="83">
        <v>11391</v>
      </c>
      <c r="AH138" s="83">
        <v>15331</v>
      </c>
      <c r="AI138" s="83"/>
      <c r="AJ138" s="83"/>
      <c r="AK138" s="83"/>
      <c r="AL138" s="83"/>
      <c r="AM138" s="83"/>
      <c r="AN138" s="85">
        <v>41902.428090277775</v>
      </c>
      <c r="AO138" s="88" t="s">
        <v>1770</v>
      </c>
      <c r="AP138" s="83" t="b">
        <v>1</v>
      </c>
      <c r="AQ138" s="83" t="b">
        <v>0</v>
      </c>
      <c r="AR138" s="83" t="b">
        <v>0</v>
      </c>
      <c r="AS138" s="83" t="s">
        <v>1076</v>
      </c>
      <c r="AT138" s="83">
        <v>10</v>
      </c>
      <c r="AU138" s="88" t="s">
        <v>1793</v>
      </c>
      <c r="AV138" s="83" t="b">
        <v>0</v>
      </c>
      <c r="AW138" s="83" t="s">
        <v>1994</v>
      </c>
      <c r="AX138" s="88" t="s">
        <v>2130</v>
      </c>
      <c r="AY138" s="83" t="s">
        <v>66</v>
      </c>
      <c r="AZ138" s="2"/>
      <c r="BA138" s="3"/>
      <c r="BB138" s="3"/>
      <c r="BC138" s="3"/>
      <c r="BD138" s="3"/>
    </row>
    <row r="139" spans="1:56" x14ac:dyDescent="0.25">
      <c r="A139" s="69" t="s">
        <v>343</v>
      </c>
      <c r="B139" s="70"/>
      <c r="C139" s="70"/>
      <c r="D139" s="71"/>
      <c r="E139" s="73"/>
      <c r="F139" s="107" t="s">
        <v>1979</v>
      </c>
      <c r="G139" s="70"/>
      <c r="H139" s="74"/>
      <c r="I139" s="75"/>
      <c r="J139" s="75"/>
      <c r="K139" s="74" t="s">
        <v>2282</v>
      </c>
      <c r="L139" s="78"/>
      <c r="M139" s="79"/>
      <c r="N139" s="79"/>
      <c r="O139" s="80"/>
      <c r="P139" s="81"/>
      <c r="Q139" s="81"/>
      <c r="R139" s="91"/>
      <c r="S139" s="91"/>
      <c r="T139" s="91"/>
      <c r="U139" s="91"/>
      <c r="V139" s="52"/>
      <c r="W139" s="52"/>
      <c r="X139" s="52"/>
      <c r="Y139" s="52"/>
      <c r="Z139" s="51"/>
      <c r="AA139" s="76"/>
      <c r="AB139" s="76"/>
      <c r="AC139" s="77"/>
      <c r="AD139" s="83" t="s">
        <v>1292</v>
      </c>
      <c r="AE139" s="83">
        <v>180</v>
      </c>
      <c r="AF139" s="83">
        <v>150</v>
      </c>
      <c r="AG139" s="83">
        <v>2854</v>
      </c>
      <c r="AH139" s="83">
        <v>5578</v>
      </c>
      <c r="AI139" s="83">
        <v>-25200</v>
      </c>
      <c r="AJ139" s="83" t="s">
        <v>1432</v>
      </c>
      <c r="AK139" s="83" t="s">
        <v>1537</v>
      </c>
      <c r="AL139" s="88" t="s">
        <v>1624</v>
      </c>
      <c r="AM139" s="83" t="s">
        <v>1647</v>
      </c>
      <c r="AN139" s="85">
        <v>42099.257395833331</v>
      </c>
      <c r="AO139" s="88" t="s">
        <v>1771</v>
      </c>
      <c r="AP139" s="83" t="b">
        <v>0</v>
      </c>
      <c r="AQ139" s="83" t="b">
        <v>0</v>
      </c>
      <c r="AR139" s="83" t="b">
        <v>1</v>
      </c>
      <c r="AS139" s="83" t="s">
        <v>1076</v>
      </c>
      <c r="AT139" s="83">
        <v>0</v>
      </c>
      <c r="AU139" s="88" t="s">
        <v>1793</v>
      </c>
      <c r="AV139" s="83" t="b">
        <v>0</v>
      </c>
      <c r="AW139" s="83" t="s">
        <v>1994</v>
      </c>
      <c r="AX139" s="88" t="s">
        <v>2131</v>
      </c>
      <c r="AY139" s="83" t="s">
        <v>66</v>
      </c>
      <c r="AZ139" s="2"/>
      <c r="BA139" s="3"/>
      <c r="BB139" s="3"/>
      <c r="BC139" s="3"/>
      <c r="BD139" s="3"/>
    </row>
    <row r="140" spans="1:56" x14ac:dyDescent="0.25">
      <c r="A140" s="69" t="s">
        <v>344</v>
      </c>
      <c r="B140" s="70"/>
      <c r="C140" s="70"/>
      <c r="D140" s="71"/>
      <c r="E140" s="73"/>
      <c r="F140" s="107" t="s">
        <v>1980</v>
      </c>
      <c r="G140" s="70"/>
      <c r="H140" s="74"/>
      <c r="I140" s="75"/>
      <c r="J140" s="75"/>
      <c r="K140" s="74" t="s">
        <v>2283</v>
      </c>
      <c r="L140" s="78"/>
      <c r="M140" s="79"/>
      <c r="N140" s="79"/>
      <c r="O140" s="80"/>
      <c r="P140" s="81"/>
      <c r="Q140" s="81"/>
      <c r="R140" s="91"/>
      <c r="S140" s="91"/>
      <c r="T140" s="91"/>
      <c r="U140" s="91"/>
      <c r="V140" s="52"/>
      <c r="W140" s="52"/>
      <c r="X140" s="52"/>
      <c r="Y140" s="52"/>
      <c r="Z140" s="51"/>
      <c r="AA140" s="76"/>
      <c r="AB140" s="76"/>
      <c r="AC140" s="77"/>
      <c r="AD140" s="83" t="s">
        <v>1293</v>
      </c>
      <c r="AE140" s="83">
        <v>77</v>
      </c>
      <c r="AF140" s="83">
        <v>77</v>
      </c>
      <c r="AG140" s="83">
        <v>699</v>
      </c>
      <c r="AH140" s="83">
        <v>2596</v>
      </c>
      <c r="AI140" s="83"/>
      <c r="AJ140" s="83" t="s">
        <v>1433</v>
      </c>
      <c r="AK140" s="83" t="s">
        <v>1538</v>
      </c>
      <c r="AL140" s="88" t="s">
        <v>1625</v>
      </c>
      <c r="AM140" s="83"/>
      <c r="AN140" s="85">
        <v>42249.203969907408</v>
      </c>
      <c r="AO140" s="88" t="s">
        <v>1772</v>
      </c>
      <c r="AP140" s="83" t="b">
        <v>1</v>
      </c>
      <c r="AQ140" s="83" t="b">
        <v>0</v>
      </c>
      <c r="AR140" s="83" t="b">
        <v>0</v>
      </c>
      <c r="AS140" s="83" t="s">
        <v>1076</v>
      </c>
      <c r="AT140" s="83">
        <v>0</v>
      </c>
      <c r="AU140" s="88" t="s">
        <v>1793</v>
      </c>
      <c r="AV140" s="83" t="b">
        <v>0</v>
      </c>
      <c r="AW140" s="83" t="s">
        <v>1994</v>
      </c>
      <c r="AX140" s="88" t="s">
        <v>2132</v>
      </c>
      <c r="AY140" s="83" t="s">
        <v>66</v>
      </c>
      <c r="AZ140" s="2"/>
      <c r="BA140" s="3"/>
      <c r="BB140" s="3"/>
      <c r="BC140" s="3"/>
      <c r="BD140" s="3"/>
    </row>
    <row r="141" spans="1:56" x14ac:dyDescent="0.25">
      <c r="A141" s="69" t="s">
        <v>345</v>
      </c>
      <c r="B141" s="70"/>
      <c r="C141" s="70"/>
      <c r="D141" s="71"/>
      <c r="E141" s="73"/>
      <c r="F141" s="107" t="s">
        <v>1981</v>
      </c>
      <c r="G141" s="70"/>
      <c r="H141" s="74"/>
      <c r="I141" s="75"/>
      <c r="J141" s="75"/>
      <c r="K141" s="74" t="s">
        <v>2284</v>
      </c>
      <c r="L141" s="78"/>
      <c r="M141" s="79"/>
      <c r="N141" s="79"/>
      <c r="O141" s="80"/>
      <c r="P141" s="81"/>
      <c r="Q141" s="81"/>
      <c r="R141" s="91"/>
      <c r="S141" s="91"/>
      <c r="T141" s="91"/>
      <c r="U141" s="91"/>
      <c r="V141" s="52"/>
      <c r="W141" s="52"/>
      <c r="X141" s="52"/>
      <c r="Y141" s="52"/>
      <c r="Z141" s="51"/>
      <c r="AA141" s="76"/>
      <c r="AB141" s="76"/>
      <c r="AC141" s="77"/>
      <c r="AD141" s="83" t="s">
        <v>1294</v>
      </c>
      <c r="AE141" s="83">
        <v>344</v>
      </c>
      <c r="AF141" s="83">
        <v>83</v>
      </c>
      <c r="AG141" s="83">
        <v>903</v>
      </c>
      <c r="AH141" s="83">
        <v>13</v>
      </c>
      <c r="AI141" s="83"/>
      <c r="AJ141" s="83" t="s">
        <v>1434</v>
      </c>
      <c r="AK141" s="83" t="s">
        <v>1539</v>
      </c>
      <c r="AL141" s="83"/>
      <c r="AM141" s="83"/>
      <c r="AN141" s="85">
        <v>41853.908599537041</v>
      </c>
      <c r="AO141" s="88" t="s">
        <v>1773</v>
      </c>
      <c r="AP141" s="83" t="b">
        <v>1</v>
      </c>
      <c r="AQ141" s="83" t="b">
        <v>0</v>
      </c>
      <c r="AR141" s="83" t="b">
        <v>1</v>
      </c>
      <c r="AS141" s="83" t="s">
        <v>1076</v>
      </c>
      <c r="AT141" s="83">
        <v>4</v>
      </c>
      <c r="AU141" s="88" t="s">
        <v>1793</v>
      </c>
      <c r="AV141" s="83" t="b">
        <v>0</v>
      </c>
      <c r="AW141" s="83" t="s">
        <v>1994</v>
      </c>
      <c r="AX141" s="88" t="s">
        <v>2133</v>
      </c>
      <c r="AY141" s="83" t="s">
        <v>66</v>
      </c>
      <c r="AZ141" s="2"/>
      <c r="BA141" s="3"/>
      <c r="BB141" s="3"/>
      <c r="BC141" s="3"/>
      <c r="BD141" s="3"/>
    </row>
    <row r="142" spans="1:56" x14ac:dyDescent="0.25">
      <c r="A142" s="69" t="s">
        <v>346</v>
      </c>
      <c r="B142" s="70"/>
      <c r="C142" s="70"/>
      <c r="D142" s="71"/>
      <c r="E142" s="73"/>
      <c r="F142" s="107" t="s">
        <v>1982</v>
      </c>
      <c r="G142" s="70"/>
      <c r="H142" s="74"/>
      <c r="I142" s="75"/>
      <c r="J142" s="75"/>
      <c r="K142" s="74" t="s">
        <v>2285</v>
      </c>
      <c r="L142" s="78"/>
      <c r="M142" s="79"/>
      <c r="N142" s="79"/>
      <c r="O142" s="80"/>
      <c r="P142" s="81"/>
      <c r="Q142" s="81"/>
      <c r="R142" s="91"/>
      <c r="S142" s="91"/>
      <c r="T142" s="91"/>
      <c r="U142" s="91"/>
      <c r="V142" s="52"/>
      <c r="W142" s="52"/>
      <c r="X142" s="52"/>
      <c r="Y142" s="52"/>
      <c r="Z142" s="51"/>
      <c r="AA142" s="76"/>
      <c r="AB142" s="76"/>
      <c r="AC142" s="77"/>
      <c r="AD142" s="83" t="s">
        <v>1295</v>
      </c>
      <c r="AE142" s="83">
        <v>55</v>
      </c>
      <c r="AF142" s="83">
        <v>109</v>
      </c>
      <c r="AG142" s="83">
        <v>3522</v>
      </c>
      <c r="AH142" s="83">
        <v>0</v>
      </c>
      <c r="AI142" s="83">
        <v>-25200</v>
      </c>
      <c r="AJ142" s="83" t="s">
        <v>1435</v>
      </c>
      <c r="AK142" s="83"/>
      <c r="AL142" s="88" t="s">
        <v>1626</v>
      </c>
      <c r="AM142" s="83" t="s">
        <v>1647</v>
      </c>
      <c r="AN142" s="85">
        <v>41133.264050925929</v>
      </c>
      <c r="AO142" s="88" t="s">
        <v>1774</v>
      </c>
      <c r="AP142" s="83" t="b">
        <v>0</v>
      </c>
      <c r="AQ142" s="83" t="b">
        <v>0</v>
      </c>
      <c r="AR142" s="83" t="b">
        <v>0</v>
      </c>
      <c r="AS142" s="83" t="s">
        <v>1076</v>
      </c>
      <c r="AT142" s="83">
        <v>5</v>
      </c>
      <c r="AU142" s="88" t="s">
        <v>1793</v>
      </c>
      <c r="AV142" s="83" t="b">
        <v>0</v>
      </c>
      <c r="AW142" s="83" t="s">
        <v>1994</v>
      </c>
      <c r="AX142" s="88" t="s">
        <v>2134</v>
      </c>
      <c r="AY142" s="83" t="s">
        <v>66</v>
      </c>
      <c r="AZ142" s="2"/>
      <c r="BA142" s="3"/>
      <c r="BB142" s="3"/>
      <c r="BC142" s="3"/>
      <c r="BD142" s="3"/>
    </row>
    <row r="143" spans="1:56" x14ac:dyDescent="0.25">
      <c r="A143" s="69" t="s">
        <v>350</v>
      </c>
      <c r="B143" s="70"/>
      <c r="C143" s="70"/>
      <c r="D143" s="71"/>
      <c r="E143" s="73"/>
      <c r="F143" s="107" t="s">
        <v>1983</v>
      </c>
      <c r="G143" s="70"/>
      <c r="H143" s="74"/>
      <c r="I143" s="75"/>
      <c r="J143" s="75"/>
      <c r="K143" s="74" t="s">
        <v>2286</v>
      </c>
      <c r="L143" s="78"/>
      <c r="M143" s="79"/>
      <c r="N143" s="79"/>
      <c r="O143" s="80"/>
      <c r="P143" s="81"/>
      <c r="Q143" s="81"/>
      <c r="R143" s="91"/>
      <c r="S143" s="91"/>
      <c r="T143" s="91"/>
      <c r="U143" s="91"/>
      <c r="V143" s="52"/>
      <c r="W143" s="52"/>
      <c r="X143" s="52"/>
      <c r="Y143" s="52"/>
      <c r="Z143" s="51"/>
      <c r="AA143" s="76"/>
      <c r="AB143" s="76"/>
      <c r="AC143" s="77"/>
      <c r="AD143" s="83" t="s">
        <v>1296</v>
      </c>
      <c r="AE143" s="83">
        <v>510</v>
      </c>
      <c r="AF143" s="83">
        <v>567</v>
      </c>
      <c r="AG143" s="83">
        <v>9063</v>
      </c>
      <c r="AH143" s="83">
        <v>576</v>
      </c>
      <c r="AI143" s="83">
        <v>3600</v>
      </c>
      <c r="AJ143" s="83" t="s">
        <v>1436</v>
      </c>
      <c r="AK143" s="83" t="s">
        <v>1540</v>
      </c>
      <c r="AL143" s="88" t="s">
        <v>1627</v>
      </c>
      <c r="AM143" s="83" t="s">
        <v>1656</v>
      </c>
      <c r="AN143" s="85">
        <v>41188.814363425925</v>
      </c>
      <c r="AO143" s="88" t="s">
        <v>1775</v>
      </c>
      <c r="AP143" s="83" t="b">
        <v>0</v>
      </c>
      <c r="AQ143" s="83" t="b">
        <v>0</v>
      </c>
      <c r="AR143" s="83" t="b">
        <v>0</v>
      </c>
      <c r="AS143" s="83" t="s">
        <v>1076</v>
      </c>
      <c r="AT143" s="83">
        <v>79</v>
      </c>
      <c r="AU143" s="88" t="s">
        <v>1838</v>
      </c>
      <c r="AV143" s="83" t="b">
        <v>0</v>
      </c>
      <c r="AW143" s="83" t="s">
        <v>1994</v>
      </c>
      <c r="AX143" s="88" t="s">
        <v>2135</v>
      </c>
      <c r="AY143" s="83" t="s">
        <v>66</v>
      </c>
      <c r="AZ143" s="2"/>
      <c r="BA143" s="3"/>
      <c r="BB143" s="3"/>
      <c r="BC143" s="3"/>
      <c r="BD143" s="3"/>
    </row>
    <row r="144" spans="1:56" x14ac:dyDescent="0.25">
      <c r="A144" s="69" t="s">
        <v>351</v>
      </c>
      <c r="B144" s="70"/>
      <c r="C144" s="70"/>
      <c r="D144" s="71"/>
      <c r="E144" s="73"/>
      <c r="F144" s="107" t="s">
        <v>1984</v>
      </c>
      <c r="G144" s="70"/>
      <c r="H144" s="74"/>
      <c r="I144" s="75"/>
      <c r="J144" s="75"/>
      <c r="K144" s="74" t="s">
        <v>2287</v>
      </c>
      <c r="L144" s="78"/>
      <c r="M144" s="79"/>
      <c r="N144" s="79"/>
      <c r="O144" s="80"/>
      <c r="P144" s="81"/>
      <c r="Q144" s="81"/>
      <c r="R144" s="91"/>
      <c r="S144" s="91"/>
      <c r="T144" s="91"/>
      <c r="U144" s="91"/>
      <c r="V144" s="52"/>
      <c r="W144" s="52"/>
      <c r="X144" s="52"/>
      <c r="Y144" s="52"/>
      <c r="Z144" s="51"/>
      <c r="AA144" s="76"/>
      <c r="AB144" s="76"/>
      <c r="AC144" s="77"/>
      <c r="AD144" s="83" t="s">
        <v>1297</v>
      </c>
      <c r="AE144" s="83">
        <v>747</v>
      </c>
      <c r="AF144" s="83">
        <v>923</v>
      </c>
      <c r="AG144" s="83">
        <v>1414</v>
      </c>
      <c r="AH144" s="83">
        <v>1008</v>
      </c>
      <c r="AI144" s="83"/>
      <c r="AJ144" s="83" t="s">
        <v>1437</v>
      </c>
      <c r="AK144" s="83" t="s">
        <v>1541</v>
      </c>
      <c r="AL144" s="88" t="s">
        <v>1628</v>
      </c>
      <c r="AM144" s="83"/>
      <c r="AN144" s="85">
        <v>42299.886840277781</v>
      </c>
      <c r="AO144" s="88" t="s">
        <v>1776</v>
      </c>
      <c r="AP144" s="83" t="b">
        <v>0</v>
      </c>
      <c r="AQ144" s="83" t="b">
        <v>0</v>
      </c>
      <c r="AR144" s="83" t="b">
        <v>0</v>
      </c>
      <c r="AS144" s="83" t="s">
        <v>1076</v>
      </c>
      <c r="AT144" s="83">
        <v>21</v>
      </c>
      <c r="AU144" s="88" t="s">
        <v>1793</v>
      </c>
      <c r="AV144" s="83" t="b">
        <v>0</v>
      </c>
      <c r="AW144" s="83" t="s">
        <v>1994</v>
      </c>
      <c r="AX144" s="88" t="s">
        <v>2136</v>
      </c>
      <c r="AY144" s="83" t="s">
        <v>66</v>
      </c>
      <c r="AZ144" s="2"/>
      <c r="BA144" s="3"/>
      <c r="BB144" s="3"/>
      <c r="BC144" s="3"/>
      <c r="BD144" s="3"/>
    </row>
    <row r="145" spans="1:56" x14ac:dyDescent="0.25">
      <c r="A145" s="69" t="s">
        <v>352</v>
      </c>
      <c r="B145" s="70"/>
      <c r="C145" s="70"/>
      <c r="D145" s="71"/>
      <c r="E145" s="73"/>
      <c r="F145" s="107" t="s">
        <v>1985</v>
      </c>
      <c r="G145" s="70"/>
      <c r="H145" s="74"/>
      <c r="I145" s="75"/>
      <c r="J145" s="75"/>
      <c r="K145" s="74" t="s">
        <v>2288</v>
      </c>
      <c r="L145" s="78"/>
      <c r="M145" s="79"/>
      <c r="N145" s="79"/>
      <c r="O145" s="80"/>
      <c r="P145" s="81"/>
      <c r="Q145" s="81"/>
      <c r="R145" s="91"/>
      <c r="S145" s="91"/>
      <c r="T145" s="91"/>
      <c r="U145" s="91"/>
      <c r="V145" s="52"/>
      <c r="W145" s="52"/>
      <c r="X145" s="52"/>
      <c r="Y145" s="52"/>
      <c r="Z145" s="51"/>
      <c r="AA145" s="76"/>
      <c r="AB145" s="76"/>
      <c r="AC145" s="77"/>
      <c r="AD145" s="83" t="s">
        <v>1298</v>
      </c>
      <c r="AE145" s="83">
        <v>902</v>
      </c>
      <c r="AF145" s="83">
        <v>258</v>
      </c>
      <c r="AG145" s="83">
        <v>6631</v>
      </c>
      <c r="AH145" s="83">
        <v>2336</v>
      </c>
      <c r="AI145" s="83">
        <v>-28800</v>
      </c>
      <c r="AJ145" s="83" t="s">
        <v>1438</v>
      </c>
      <c r="AK145" s="83" t="s">
        <v>1542</v>
      </c>
      <c r="AL145" s="83"/>
      <c r="AM145" s="83" t="s">
        <v>1659</v>
      </c>
      <c r="AN145" s="85">
        <v>41514.546886574077</v>
      </c>
      <c r="AO145" s="88" t="s">
        <v>1777</v>
      </c>
      <c r="AP145" s="83" t="b">
        <v>0</v>
      </c>
      <c r="AQ145" s="83" t="b">
        <v>0</v>
      </c>
      <c r="AR145" s="83" t="b">
        <v>1</v>
      </c>
      <c r="AS145" s="83" t="s">
        <v>1076</v>
      </c>
      <c r="AT145" s="83">
        <v>5</v>
      </c>
      <c r="AU145" s="88" t="s">
        <v>1839</v>
      </c>
      <c r="AV145" s="83" t="b">
        <v>0</v>
      </c>
      <c r="AW145" s="83" t="s">
        <v>1994</v>
      </c>
      <c r="AX145" s="88" t="s">
        <v>2137</v>
      </c>
      <c r="AY145" s="83" t="s">
        <v>66</v>
      </c>
      <c r="AZ145" s="2"/>
      <c r="BA145" s="3"/>
      <c r="BB145" s="3"/>
      <c r="BC145" s="3"/>
      <c r="BD145" s="3"/>
    </row>
    <row r="146" spans="1:56" x14ac:dyDescent="0.25">
      <c r="A146" s="69" t="s">
        <v>353</v>
      </c>
      <c r="B146" s="70"/>
      <c r="C146" s="70"/>
      <c r="D146" s="71"/>
      <c r="E146" s="73"/>
      <c r="F146" s="107" t="s">
        <v>1986</v>
      </c>
      <c r="G146" s="70"/>
      <c r="H146" s="74"/>
      <c r="I146" s="75"/>
      <c r="J146" s="75"/>
      <c r="K146" s="74" t="s">
        <v>2289</v>
      </c>
      <c r="L146" s="78"/>
      <c r="M146" s="79"/>
      <c r="N146" s="79"/>
      <c r="O146" s="80"/>
      <c r="P146" s="81"/>
      <c r="Q146" s="81"/>
      <c r="R146" s="91"/>
      <c r="S146" s="91"/>
      <c r="T146" s="91"/>
      <c r="U146" s="91"/>
      <c r="V146" s="52"/>
      <c r="W146" s="52"/>
      <c r="X146" s="52"/>
      <c r="Y146" s="52"/>
      <c r="Z146" s="51"/>
      <c r="AA146" s="76"/>
      <c r="AB146" s="76"/>
      <c r="AC146" s="77"/>
      <c r="AD146" s="83" t="s">
        <v>1299</v>
      </c>
      <c r="AE146" s="83">
        <v>73</v>
      </c>
      <c r="AF146" s="83">
        <v>8532</v>
      </c>
      <c r="AG146" s="83">
        <v>3228</v>
      </c>
      <c r="AH146" s="83">
        <v>158</v>
      </c>
      <c r="AI146" s="83"/>
      <c r="AJ146" s="83" t="s">
        <v>1439</v>
      </c>
      <c r="AK146" s="83" t="s">
        <v>1543</v>
      </c>
      <c r="AL146" s="88" t="s">
        <v>1629</v>
      </c>
      <c r="AM146" s="83"/>
      <c r="AN146" s="85">
        <v>40805.147083333337</v>
      </c>
      <c r="AO146" s="88" t="s">
        <v>1778</v>
      </c>
      <c r="AP146" s="83" t="b">
        <v>1</v>
      </c>
      <c r="AQ146" s="83" t="b">
        <v>0</v>
      </c>
      <c r="AR146" s="83" t="b">
        <v>0</v>
      </c>
      <c r="AS146" s="83" t="s">
        <v>1076</v>
      </c>
      <c r="AT146" s="83">
        <v>2</v>
      </c>
      <c r="AU146" s="88" t="s">
        <v>1793</v>
      </c>
      <c r="AV146" s="83" t="b">
        <v>0</v>
      </c>
      <c r="AW146" s="83" t="s">
        <v>1994</v>
      </c>
      <c r="AX146" s="88" t="s">
        <v>2138</v>
      </c>
      <c r="AY146" s="83" t="s">
        <v>66</v>
      </c>
      <c r="AZ146" s="2"/>
      <c r="BA146" s="3"/>
      <c r="BB146" s="3"/>
      <c r="BC146" s="3"/>
      <c r="BD146" s="3"/>
    </row>
    <row r="147" spans="1:56" x14ac:dyDescent="0.25">
      <c r="A147" s="69" t="s">
        <v>354</v>
      </c>
      <c r="B147" s="70"/>
      <c r="C147" s="70"/>
      <c r="D147" s="71"/>
      <c r="E147" s="73"/>
      <c r="F147" s="107" t="s">
        <v>1987</v>
      </c>
      <c r="G147" s="70"/>
      <c r="H147" s="74"/>
      <c r="I147" s="75"/>
      <c r="J147" s="75"/>
      <c r="K147" s="74" t="s">
        <v>2290</v>
      </c>
      <c r="L147" s="78"/>
      <c r="M147" s="79"/>
      <c r="N147" s="79"/>
      <c r="O147" s="80"/>
      <c r="P147" s="81"/>
      <c r="Q147" s="81"/>
      <c r="R147" s="91"/>
      <c r="S147" s="91"/>
      <c r="T147" s="91"/>
      <c r="U147" s="91"/>
      <c r="V147" s="52"/>
      <c r="W147" s="52"/>
      <c r="X147" s="52"/>
      <c r="Y147" s="52"/>
      <c r="Z147" s="51"/>
      <c r="AA147" s="76"/>
      <c r="AB147" s="76"/>
      <c r="AC147" s="77"/>
      <c r="AD147" s="83" t="s">
        <v>1300</v>
      </c>
      <c r="AE147" s="83">
        <v>2234</v>
      </c>
      <c r="AF147" s="83">
        <v>2862</v>
      </c>
      <c r="AG147" s="83">
        <v>418565</v>
      </c>
      <c r="AH147" s="83">
        <v>0</v>
      </c>
      <c r="AI147" s="83">
        <v>-32400</v>
      </c>
      <c r="AJ147" s="83" t="s">
        <v>1440</v>
      </c>
      <c r="AK147" s="83" t="s">
        <v>1491</v>
      </c>
      <c r="AL147" s="83"/>
      <c r="AM147" s="83" t="s">
        <v>1635</v>
      </c>
      <c r="AN147" s="85">
        <v>40864.021203703705</v>
      </c>
      <c r="AO147" s="83"/>
      <c r="AP147" s="83" t="b">
        <v>0</v>
      </c>
      <c r="AQ147" s="83" t="b">
        <v>0</v>
      </c>
      <c r="AR147" s="83" t="b">
        <v>0</v>
      </c>
      <c r="AS147" s="83" t="s">
        <v>1076</v>
      </c>
      <c r="AT147" s="83">
        <v>590</v>
      </c>
      <c r="AU147" s="88" t="s">
        <v>1840</v>
      </c>
      <c r="AV147" s="83" t="b">
        <v>0</v>
      </c>
      <c r="AW147" s="83" t="s">
        <v>1994</v>
      </c>
      <c r="AX147" s="88" t="s">
        <v>2139</v>
      </c>
      <c r="AY147" s="83" t="s">
        <v>66</v>
      </c>
      <c r="AZ147" s="2"/>
      <c r="BA147" s="3"/>
      <c r="BB147" s="3"/>
      <c r="BC147" s="3"/>
      <c r="BD147" s="3"/>
    </row>
    <row r="148" spans="1:56" x14ac:dyDescent="0.25">
      <c r="A148" s="69" t="s">
        <v>355</v>
      </c>
      <c r="B148" s="70"/>
      <c r="C148" s="70"/>
      <c r="D148" s="71"/>
      <c r="E148" s="73"/>
      <c r="F148" s="107" t="s">
        <v>1988</v>
      </c>
      <c r="G148" s="70"/>
      <c r="H148" s="74"/>
      <c r="I148" s="75"/>
      <c r="J148" s="75"/>
      <c r="K148" s="74" t="s">
        <v>2291</v>
      </c>
      <c r="L148" s="78"/>
      <c r="M148" s="79"/>
      <c r="N148" s="79"/>
      <c r="O148" s="80"/>
      <c r="P148" s="81"/>
      <c r="Q148" s="81"/>
      <c r="R148" s="91"/>
      <c r="S148" s="91"/>
      <c r="T148" s="91"/>
      <c r="U148" s="91"/>
      <c r="V148" s="52"/>
      <c r="W148" s="52"/>
      <c r="X148" s="52"/>
      <c r="Y148" s="52"/>
      <c r="Z148" s="51"/>
      <c r="AA148" s="76"/>
      <c r="AB148" s="76"/>
      <c r="AC148" s="77"/>
      <c r="AD148" s="83" t="s">
        <v>1301</v>
      </c>
      <c r="AE148" s="83">
        <v>452</v>
      </c>
      <c r="AF148" s="83">
        <v>175</v>
      </c>
      <c r="AG148" s="83">
        <v>114</v>
      </c>
      <c r="AH148" s="83">
        <v>6</v>
      </c>
      <c r="AI148" s="83">
        <v>3600</v>
      </c>
      <c r="AJ148" s="83" t="s">
        <v>1441</v>
      </c>
      <c r="AK148" s="83" t="s">
        <v>1544</v>
      </c>
      <c r="AL148" s="83"/>
      <c r="AM148" s="83" t="s">
        <v>1654</v>
      </c>
      <c r="AN148" s="85">
        <v>42677.433506944442</v>
      </c>
      <c r="AO148" s="88" t="s">
        <v>1779</v>
      </c>
      <c r="AP148" s="83" t="b">
        <v>0</v>
      </c>
      <c r="AQ148" s="83" t="b">
        <v>0</v>
      </c>
      <c r="AR148" s="83" t="b">
        <v>0</v>
      </c>
      <c r="AS148" s="83" t="s">
        <v>1077</v>
      </c>
      <c r="AT148" s="83">
        <v>10</v>
      </c>
      <c r="AU148" s="88" t="s">
        <v>1793</v>
      </c>
      <c r="AV148" s="83" t="b">
        <v>0</v>
      </c>
      <c r="AW148" s="83" t="s">
        <v>1994</v>
      </c>
      <c r="AX148" s="88" t="s">
        <v>2140</v>
      </c>
      <c r="AY148" s="83" t="s">
        <v>66</v>
      </c>
      <c r="AZ148" s="2"/>
      <c r="BA148" s="3"/>
      <c r="BB148" s="3"/>
      <c r="BC148" s="3"/>
      <c r="BD148" s="3"/>
    </row>
    <row r="149" spans="1:56" x14ac:dyDescent="0.25">
      <c r="A149" s="69" t="s">
        <v>356</v>
      </c>
      <c r="B149" s="70"/>
      <c r="C149" s="70"/>
      <c r="D149" s="71"/>
      <c r="E149" s="73"/>
      <c r="F149" s="107" t="s">
        <v>1989</v>
      </c>
      <c r="G149" s="70"/>
      <c r="H149" s="74"/>
      <c r="I149" s="75"/>
      <c r="J149" s="75"/>
      <c r="K149" s="74" t="s">
        <v>2292</v>
      </c>
      <c r="L149" s="78"/>
      <c r="M149" s="79"/>
      <c r="N149" s="79"/>
      <c r="O149" s="80"/>
      <c r="P149" s="81"/>
      <c r="Q149" s="81"/>
      <c r="R149" s="91"/>
      <c r="S149" s="91"/>
      <c r="T149" s="91"/>
      <c r="U149" s="91"/>
      <c r="V149" s="52"/>
      <c r="W149" s="52"/>
      <c r="X149" s="52"/>
      <c r="Y149" s="52"/>
      <c r="Z149" s="51"/>
      <c r="AA149" s="76"/>
      <c r="AB149" s="76"/>
      <c r="AC149" s="77"/>
      <c r="AD149" s="83" t="s">
        <v>1302</v>
      </c>
      <c r="AE149" s="83">
        <v>111</v>
      </c>
      <c r="AF149" s="83">
        <v>446</v>
      </c>
      <c r="AG149" s="83">
        <v>12451</v>
      </c>
      <c r="AH149" s="83">
        <v>869</v>
      </c>
      <c r="AI149" s="83">
        <v>-21600</v>
      </c>
      <c r="AJ149" s="83" t="s">
        <v>1442</v>
      </c>
      <c r="AK149" s="83" t="s">
        <v>1545</v>
      </c>
      <c r="AL149" s="88" t="s">
        <v>1630</v>
      </c>
      <c r="AM149" s="83" t="s">
        <v>1639</v>
      </c>
      <c r="AN149" s="85">
        <v>39913.972025462965</v>
      </c>
      <c r="AO149" s="88" t="s">
        <v>1780</v>
      </c>
      <c r="AP149" s="83" t="b">
        <v>0</v>
      </c>
      <c r="AQ149" s="83" t="b">
        <v>0</v>
      </c>
      <c r="AR149" s="83" t="b">
        <v>0</v>
      </c>
      <c r="AS149" s="83" t="s">
        <v>1076</v>
      </c>
      <c r="AT149" s="83">
        <v>160</v>
      </c>
      <c r="AU149" s="88" t="s">
        <v>1841</v>
      </c>
      <c r="AV149" s="83" t="b">
        <v>0</v>
      </c>
      <c r="AW149" s="83" t="s">
        <v>1994</v>
      </c>
      <c r="AX149" s="88" t="s">
        <v>2141</v>
      </c>
      <c r="AY149" s="83" t="s">
        <v>66</v>
      </c>
      <c r="AZ149" s="2"/>
      <c r="BA149" s="3"/>
      <c r="BB149" s="3"/>
      <c r="BC149" s="3"/>
      <c r="BD149" s="3"/>
    </row>
    <row r="150" spans="1:56" x14ac:dyDescent="0.25">
      <c r="A150" s="69" t="s">
        <v>357</v>
      </c>
      <c r="B150" s="70"/>
      <c r="C150" s="70"/>
      <c r="D150" s="71"/>
      <c r="E150" s="73"/>
      <c r="F150" s="107" t="s">
        <v>1990</v>
      </c>
      <c r="G150" s="70"/>
      <c r="H150" s="74"/>
      <c r="I150" s="75"/>
      <c r="J150" s="75"/>
      <c r="K150" s="74" t="s">
        <v>2293</v>
      </c>
      <c r="L150" s="78"/>
      <c r="M150" s="79"/>
      <c r="N150" s="79"/>
      <c r="O150" s="80"/>
      <c r="P150" s="81"/>
      <c r="Q150" s="81"/>
      <c r="R150" s="91"/>
      <c r="S150" s="91"/>
      <c r="T150" s="91"/>
      <c r="U150" s="91"/>
      <c r="V150" s="52"/>
      <c r="W150" s="52"/>
      <c r="X150" s="52"/>
      <c r="Y150" s="52"/>
      <c r="Z150" s="51"/>
      <c r="AA150" s="76"/>
      <c r="AB150" s="76"/>
      <c r="AC150" s="77"/>
      <c r="AD150" s="83" t="s">
        <v>357</v>
      </c>
      <c r="AE150" s="83">
        <v>2402</v>
      </c>
      <c r="AF150" s="83">
        <v>8831</v>
      </c>
      <c r="AG150" s="83">
        <v>31865</v>
      </c>
      <c r="AH150" s="83">
        <v>4972</v>
      </c>
      <c r="AI150" s="83">
        <v>0</v>
      </c>
      <c r="AJ150" s="83" t="s">
        <v>1443</v>
      </c>
      <c r="AK150" s="83" t="s">
        <v>1546</v>
      </c>
      <c r="AL150" s="88" t="s">
        <v>1631</v>
      </c>
      <c r="AM150" s="83" t="s">
        <v>1646</v>
      </c>
      <c r="AN150" s="85">
        <v>39882.494895833333</v>
      </c>
      <c r="AO150" s="88" t="s">
        <v>1781</v>
      </c>
      <c r="AP150" s="83" t="b">
        <v>0</v>
      </c>
      <c r="AQ150" s="83" t="b">
        <v>0</v>
      </c>
      <c r="AR150" s="83" t="b">
        <v>1</v>
      </c>
      <c r="AS150" s="83" t="s">
        <v>1076</v>
      </c>
      <c r="AT150" s="83">
        <v>474</v>
      </c>
      <c r="AU150" s="88" t="s">
        <v>1842</v>
      </c>
      <c r="AV150" s="83" t="b">
        <v>0</v>
      </c>
      <c r="AW150" s="83" t="s">
        <v>1994</v>
      </c>
      <c r="AX150" s="88" t="s">
        <v>2142</v>
      </c>
      <c r="AY150" s="83" t="s">
        <v>66</v>
      </c>
      <c r="AZ150" s="2"/>
      <c r="BA150" s="3"/>
      <c r="BB150" s="3"/>
      <c r="BC150" s="3"/>
      <c r="BD150" s="3"/>
    </row>
    <row r="151" spans="1:56" x14ac:dyDescent="0.25">
      <c r="A151" s="69" t="s">
        <v>358</v>
      </c>
      <c r="B151" s="70"/>
      <c r="C151" s="70"/>
      <c r="D151" s="71"/>
      <c r="E151" s="73"/>
      <c r="F151" s="107" t="s">
        <v>1991</v>
      </c>
      <c r="G151" s="70"/>
      <c r="H151" s="74"/>
      <c r="I151" s="75"/>
      <c r="J151" s="75"/>
      <c r="K151" s="74" t="s">
        <v>2294</v>
      </c>
      <c r="L151" s="78"/>
      <c r="M151" s="79"/>
      <c r="N151" s="79"/>
      <c r="O151" s="80"/>
      <c r="P151" s="81"/>
      <c r="Q151" s="81"/>
      <c r="R151" s="91"/>
      <c r="S151" s="91"/>
      <c r="T151" s="91"/>
      <c r="U151" s="91"/>
      <c r="V151" s="52"/>
      <c r="W151" s="52"/>
      <c r="X151" s="52"/>
      <c r="Y151" s="52"/>
      <c r="Z151" s="51"/>
      <c r="AA151" s="76"/>
      <c r="AB151" s="76"/>
      <c r="AC151" s="77"/>
      <c r="AD151" s="83" t="s">
        <v>1303</v>
      </c>
      <c r="AE151" s="83">
        <v>4391</v>
      </c>
      <c r="AF151" s="83">
        <v>2547</v>
      </c>
      <c r="AG151" s="83">
        <v>532996</v>
      </c>
      <c r="AH151" s="83">
        <v>38350</v>
      </c>
      <c r="AI151" s="83"/>
      <c r="AJ151" s="83" t="s">
        <v>1444</v>
      </c>
      <c r="AK151" s="83" t="s">
        <v>1547</v>
      </c>
      <c r="AL151" s="83"/>
      <c r="AM151" s="83"/>
      <c r="AN151" s="85">
        <v>41067.458344907405</v>
      </c>
      <c r="AO151" s="83"/>
      <c r="AP151" s="83" t="b">
        <v>1</v>
      </c>
      <c r="AQ151" s="83" t="b">
        <v>0</v>
      </c>
      <c r="AR151" s="83" t="b">
        <v>0</v>
      </c>
      <c r="AS151" s="83" t="s">
        <v>1076</v>
      </c>
      <c r="AT151" s="83">
        <v>1236</v>
      </c>
      <c r="AU151" s="88" t="s">
        <v>1793</v>
      </c>
      <c r="AV151" s="83" t="b">
        <v>0</v>
      </c>
      <c r="AW151" s="83" t="s">
        <v>1994</v>
      </c>
      <c r="AX151" s="88" t="s">
        <v>2143</v>
      </c>
      <c r="AY151" s="83" t="s">
        <v>66</v>
      </c>
      <c r="AZ151" s="2"/>
      <c r="BA151" s="3"/>
      <c r="BB151" s="3"/>
      <c r="BC151" s="3"/>
      <c r="BD151" s="3"/>
    </row>
    <row r="152" spans="1:56" x14ac:dyDescent="0.25">
      <c r="A152" s="69" t="s">
        <v>359</v>
      </c>
      <c r="B152" s="70"/>
      <c r="C152" s="70"/>
      <c r="D152" s="71"/>
      <c r="E152" s="73"/>
      <c r="F152" s="107" t="s">
        <v>1992</v>
      </c>
      <c r="G152" s="70"/>
      <c r="H152" s="74"/>
      <c r="I152" s="75"/>
      <c r="J152" s="75"/>
      <c r="K152" s="74" t="s">
        <v>2295</v>
      </c>
      <c r="L152" s="78"/>
      <c r="M152" s="79"/>
      <c r="N152" s="79"/>
      <c r="O152" s="80"/>
      <c r="P152" s="81"/>
      <c r="Q152" s="81"/>
      <c r="R152" s="91"/>
      <c r="S152" s="91"/>
      <c r="T152" s="91"/>
      <c r="U152" s="91"/>
      <c r="V152" s="52"/>
      <c r="W152" s="52"/>
      <c r="X152" s="52"/>
      <c r="Y152" s="52"/>
      <c r="Z152" s="51"/>
      <c r="AA152" s="76"/>
      <c r="AB152" s="76"/>
      <c r="AC152" s="77"/>
      <c r="AD152" s="83" t="s">
        <v>1304</v>
      </c>
      <c r="AE152" s="83">
        <v>248</v>
      </c>
      <c r="AF152" s="83">
        <v>275</v>
      </c>
      <c r="AG152" s="83">
        <v>1107</v>
      </c>
      <c r="AH152" s="83">
        <v>11</v>
      </c>
      <c r="AI152" s="83">
        <v>0</v>
      </c>
      <c r="AJ152" s="83" t="s">
        <v>1445</v>
      </c>
      <c r="AK152" s="83" t="s">
        <v>1548</v>
      </c>
      <c r="AL152" s="88" t="s">
        <v>1632</v>
      </c>
      <c r="AM152" s="83" t="s">
        <v>1472</v>
      </c>
      <c r="AN152" s="85">
        <v>41746.422731481478</v>
      </c>
      <c r="AO152" s="88" t="s">
        <v>1782</v>
      </c>
      <c r="AP152" s="83" t="b">
        <v>1</v>
      </c>
      <c r="AQ152" s="83" t="b">
        <v>0</v>
      </c>
      <c r="AR152" s="83" t="b">
        <v>1</v>
      </c>
      <c r="AS152" s="83" t="s">
        <v>1786</v>
      </c>
      <c r="AT152" s="83">
        <v>28</v>
      </c>
      <c r="AU152" s="88" t="s">
        <v>1793</v>
      </c>
      <c r="AV152" s="83" t="b">
        <v>0</v>
      </c>
      <c r="AW152" s="83" t="s">
        <v>1994</v>
      </c>
      <c r="AX152" s="88" t="s">
        <v>2144</v>
      </c>
      <c r="AY152" s="83" t="s">
        <v>66</v>
      </c>
      <c r="AZ152" s="2"/>
      <c r="BA152" s="3"/>
      <c r="BB152" s="3"/>
      <c r="BC152" s="3"/>
      <c r="BD152" s="3"/>
    </row>
    <row r="153" spans="1:56" x14ac:dyDescent="0.25">
      <c r="A153" s="92" t="s">
        <v>362</v>
      </c>
      <c r="B153" s="93"/>
      <c r="C153" s="93"/>
      <c r="D153" s="94"/>
      <c r="E153" s="95"/>
      <c r="F153" s="108" t="s">
        <v>1993</v>
      </c>
      <c r="G153" s="93"/>
      <c r="H153" s="96"/>
      <c r="I153" s="97"/>
      <c r="J153" s="97"/>
      <c r="K153" s="96" t="s">
        <v>2296</v>
      </c>
      <c r="L153" s="98"/>
      <c r="M153" s="99"/>
      <c r="N153" s="99"/>
      <c r="O153" s="100"/>
      <c r="P153" s="101"/>
      <c r="Q153" s="101"/>
      <c r="R153" s="102"/>
      <c r="S153" s="102"/>
      <c r="T153" s="102"/>
      <c r="U153" s="102"/>
      <c r="V153" s="103"/>
      <c r="W153" s="103"/>
      <c r="X153" s="103"/>
      <c r="Y153" s="103"/>
      <c r="Z153" s="104"/>
      <c r="AA153" s="105"/>
      <c r="AB153" s="105"/>
      <c r="AC153" s="106"/>
      <c r="AD153" s="83" t="s">
        <v>362</v>
      </c>
      <c r="AE153" s="83">
        <v>1371</v>
      </c>
      <c r="AF153" s="83">
        <v>20499</v>
      </c>
      <c r="AG153" s="83">
        <v>52605</v>
      </c>
      <c r="AH153" s="83">
        <v>0</v>
      </c>
      <c r="AI153" s="83">
        <v>-21600</v>
      </c>
      <c r="AJ153" s="83" t="s">
        <v>1446</v>
      </c>
      <c r="AK153" s="83" t="s">
        <v>1549</v>
      </c>
      <c r="AL153" s="88" t="s">
        <v>1633</v>
      </c>
      <c r="AM153" s="83" t="s">
        <v>1639</v>
      </c>
      <c r="AN153" s="85">
        <v>39819.712719907409</v>
      </c>
      <c r="AO153" s="88" t="s">
        <v>1783</v>
      </c>
      <c r="AP153" s="83" t="b">
        <v>0</v>
      </c>
      <c r="AQ153" s="83" t="b">
        <v>0</v>
      </c>
      <c r="AR153" s="83" t="b">
        <v>0</v>
      </c>
      <c r="AS153" s="83" t="s">
        <v>1076</v>
      </c>
      <c r="AT153" s="83">
        <v>390</v>
      </c>
      <c r="AU153" s="88" t="s">
        <v>1801</v>
      </c>
      <c r="AV153" s="83" t="b">
        <v>0</v>
      </c>
      <c r="AW153" s="83" t="s">
        <v>1994</v>
      </c>
      <c r="AX153" s="88" t="s">
        <v>2145</v>
      </c>
      <c r="AY153" s="83" t="s">
        <v>66</v>
      </c>
      <c r="AZ153" s="2"/>
      <c r="BA153" s="3"/>
      <c r="BB153" s="3"/>
      <c r="BC153" s="3"/>
      <c r="BD153" s="3"/>
    </row>
    <row r="154" spans="1:56" x14ac:dyDescent="0.25">
      <c r="A154" s="69" t="s">
        <v>2299</v>
      </c>
      <c r="B154" s="70"/>
      <c r="C154" s="70"/>
      <c r="D154" s="71"/>
      <c r="E154" s="113"/>
      <c r="F154" s="107" t="s">
        <v>2482</v>
      </c>
      <c r="G154" s="114"/>
      <c r="H154" s="74"/>
      <c r="I154" s="75"/>
      <c r="J154" s="115"/>
      <c r="K154" s="74" t="s">
        <v>2544</v>
      </c>
      <c r="L154" s="116"/>
      <c r="M154" s="79"/>
      <c r="N154" s="79"/>
      <c r="O154" s="80"/>
      <c r="P154" s="81"/>
      <c r="Q154" s="81"/>
      <c r="R154" s="91"/>
      <c r="S154" s="91"/>
      <c r="T154" s="91"/>
      <c r="U154" s="91"/>
      <c r="V154" s="52"/>
      <c r="W154" s="52"/>
      <c r="X154" s="52"/>
      <c r="Y154" s="52"/>
      <c r="Z154" s="51"/>
      <c r="AA154" s="76"/>
      <c r="AB154" s="76"/>
      <c r="AC154" s="77"/>
      <c r="AD154" s="84" t="s">
        <v>2330</v>
      </c>
      <c r="AE154" s="84">
        <v>100</v>
      </c>
      <c r="AF154" s="84">
        <v>503</v>
      </c>
      <c r="AG154" s="84">
        <v>2817</v>
      </c>
      <c r="AH154" s="84">
        <v>18</v>
      </c>
      <c r="AI154" s="84">
        <v>-28800</v>
      </c>
      <c r="AJ154" s="84" t="s">
        <v>2361</v>
      </c>
      <c r="AK154" s="84" t="s">
        <v>2390</v>
      </c>
      <c r="AL154" s="87" t="s">
        <v>2407</v>
      </c>
      <c r="AM154" s="84" t="s">
        <v>1634</v>
      </c>
      <c r="AN154" s="86">
        <v>39906.776620370372</v>
      </c>
      <c r="AO154" s="87" t="s">
        <v>2433</v>
      </c>
      <c r="AP154" s="84" t="b">
        <v>0</v>
      </c>
      <c r="AQ154" s="84" t="b">
        <v>0</v>
      </c>
      <c r="AR154" s="84" t="b">
        <v>0</v>
      </c>
      <c r="AS154" s="84" t="s">
        <v>1076</v>
      </c>
      <c r="AT154" s="84">
        <v>20</v>
      </c>
      <c r="AU154" s="87" t="s">
        <v>1822</v>
      </c>
      <c r="AV154" s="84" t="b">
        <v>0</v>
      </c>
      <c r="AW154" s="84" t="s">
        <v>1994</v>
      </c>
      <c r="AX154" s="87" t="s">
        <v>2513</v>
      </c>
      <c r="AY154" s="84" t="s">
        <v>65</v>
      </c>
    </row>
    <row r="155" spans="1:56" x14ac:dyDescent="0.25">
      <c r="A155" s="69" t="s">
        <v>2300</v>
      </c>
      <c r="B155" s="70"/>
      <c r="C155" s="70"/>
      <c r="D155" s="71"/>
      <c r="E155" s="113"/>
      <c r="F155" s="107" t="s">
        <v>2483</v>
      </c>
      <c r="G155" s="114"/>
      <c r="H155" s="74"/>
      <c r="I155" s="75"/>
      <c r="J155" s="115"/>
      <c r="K155" s="74" t="s">
        <v>2545</v>
      </c>
      <c r="L155" s="116"/>
      <c r="M155" s="79"/>
      <c r="N155" s="79"/>
      <c r="O155" s="80"/>
      <c r="P155" s="81"/>
      <c r="Q155" s="81"/>
      <c r="R155" s="91"/>
      <c r="S155" s="91"/>
      <c r="T155" s="91"/>
      <c r="U155" s="91"/>
      <c r="V155" s="52"/>
      <c r="W155" s="52"/>
      <c r="X155" s="52"/>
      <c r="Y155" s="52"/>
      <c r="Z155" s="51"/>
      <c r="AA155" s="76"/>
      <c r="AB155" s="76"/>
      <c r="AC155" s="77"/>
      <c r="AD155" s="84" t="s">
        <v>2331</v>
      </c>
      <c r="AE155" s="84">
        <v>45</v>
      </c>
      <c r="AF155" s="84">
        <v>5179897</v>
      </c>
      <c r="AG155" s="84">
        <v>7078</v>
      </c>
      <c r="AH155" s="84">
        <v>3</v>
      </c>
      <c r="AI155" s="84">
        <v>-28800</v>
      </c>
      <c r="AJ155" s="84" t="s">
        <v>2362</v>
      </c>
      <c r="AK155" s="84"/>
      <c r="AL155" s="87" t="s">
        <v>2408</v>
      </c>
      <c r="AM155" s="84" t="s">
        <v>1634</v>
      </c>
      <c r="AN155" s="86">
        <v>40045.861793981479</v>
      </c>
      <c r="AO155" s="87" t="s">
        <v>2434</v>
      </c>
      <c r="AP155" s="84" t="b">
        <v>0</v>
      </c>
      <c r="AQ155" s="84" t="b">
        <v>0</v>
      </c>
      <c r="AR155" s="84" t="b">
        <v>0</v>
      </c>
      <c r="AS155" s="84" t="s">
        <v>1076</v>
      </c>
      <c r="AT155" s="84">
        <v>12155</v>
      </c>
      <c r="AU155" s="87" t="s">
        <v>2464</v>
      </c>
      <c r="AV155" s="84" t="b">
        <v>1</v>
      </c>
      <c r="AW155" s="84" t="s">
        <v>1994</v>
      </c>
      <c r="AX155" s="87" t="s">
        <v>2514</v>
      </c>
      <c r="AY155" s="84" t="s">
        <v>65</v>
      </c>
    </row>
    <row r="156" spans="1:56" x14ac:dyDescent="0.25">
      <c r="A156" s="69" t="s">
        <v>645</v>
      </c>
      <c r="B156" s="70"/>
      <c r="C156" s="70"/>
      <c r="D156" s="71"/>
      <c r="E156" s="113"/>
      <c r="F156" s="107" t="s">
        <v>2484</v>
      </c>
      <c r="G156" s="114"/>
      <c r="H156" s="74"/>
      <c r="I156" s="75"/>
      <c r="J156" s="115"/>
      <c r="K156" s="74" t="s">
        <v>2546</v>
      </c>
      <c r="L156" s="116"/>
      <c r="M156" s="79"/>
      <c r="N156" s="79"/>
      <c r="O156" s="80"/>
      <c r="P156" s="81"/>
      <c r="Q156" s="81"/>
      <c r="R156" s="91"/>
      <c r="S156" s="91"/>
      <c r="T156" s="91"/>
      <c r="U156" s="91"/>
      <c r="V156" s="52"/>
      <c r="W156" s="52"/>
      <c r="X156" s="52"/>
      <c r="Y156" s="52"/>
      <c r="Z156" s="51"/>
      <c r="AA156" s="76"/>
      <c r="AB156" s="76"/>
      <c r="AC156" s="77"/>
      <c r="AD156" s="84" t="s">
        <v>2332</v>
      </c>
      <c r="AE156" s="84">
        <v>442</v>
      </c>
      <c r="AF156" s="84">
        <v>2772755</v>
      </c>
      <c r="AG156" s="84">
        <v>30678</v>
      </c>
      <c r="AH156" s="84">
        <v>21949</v>
      </c>
      <c r="AI156" s="84">
        <v>-32400</v>
      </c>
      <c r="AJ156" s="84" t="s">
        <v>2363</v>
      </c>
      <c r="AK156" s="84"/>
      <c r="AL156" s="87" t="s">
        <v>2409</v>
      </c>
      <c r="AM156" s="84" t="s">
        <v>1635</v>
      </c>
      <c r="AN156" s="86">
        <v>39848.984537037039</v>
      </c>
      <c r="AO156" s="87" t="s">
        <v>2435</v>
      </c>
      <c r="AP156" s="84" t="b">
        <v>0</v>
      </c>
      <c r="AQ156" s="84" t="b">
        <v>0</v>
      </c>
      <c r="AR156" s="84" t="b">
        <v>0</v>
      </c>
      <c r="AS156" s="84" t="s">
        <v>1076</v>
      </c>
      <c r="AT156" s="84">
        <v>13605</v>
      </c>
      <c r="AU156" s="87" t="s">
        <v>2465</v>
      </c>
      <c r="AV156" s="84" t="b">
        <v>1</v>
      </c>
      <c r="AW156" s="84" t="s">
        <v>1994</v>
      </c>
      <c r="AX156" s="87" t="s">
        <v>2515</v>
      </c>
      <c r="AY156" s="84" t="s">
        <v>65</v>
      </c>
    </row>
    <row r="157" spans="1:56" x14ac:dyDescent="0.25">
      <c r="A157" s="69" t="s">
        <v>2301</v>
      </c>
      <c r="B157" s="70"/>
      <c r="C157" s="70"/>
      <c r="D157" s="71"/>
      <c r="E157" s="113"/>
      <c r="F157" s="107" t="s">
        <v>2485</v>
      </c>
      <c r="G157" s="114"/>
      <c r="H157" s="74"/>
      <c r="I157" s="75"/>
      <c r="J157" s="115"/>
      <c r="K157" s="74" t="s">
        <v>2547</v>
      </c>
      <c r="L157" s="116"/>
      <c r="M157" s="79"/>
      <c r="N157" s="79"/>
      <c r="O157" s="80"/>
      <c r="P157" s="81"/>
      <c r="Q157" s="81"/>
      <c r="R157" s="91"/>
      <c r="S157" s="91"/>
      <c r="T157" s="91"/>
      <c r="U157" s="91"/>
      <c r="V157" s="52"/>
      <c r="W157" s="52"/>
      <c r="X157" s="52"/>
      <c r="Y157" s="52"/>
      <c r="Z157" s="51"/>
      <c r="AA157" s="76"/>
      <c r="AB157" s="76"/>
      <c r="AC157" s="77"/>
      <c r="AD157" s="84" t="s">
        <v>2333</v>
      </c>
      <c r="AE157" s="84">
        <v>93</v>
      </c>
      <c r="AF157" s="84">
        <v>23</v>
      </c>
      <c r="AG157" s="84">
        <v>632</v>
      </c>
      <c r="AH157" s="84">
        <v>174</v>
      </c>
      <c r="AI157" s="84">
        <v>3600</v>
      </c>
      <c r="AJ157" s="84" t="s">
        <v>2364</v>
      </c>
      <c r="AK157" s="84"/>
      <c r="AL157" s="84"/>
      <c r="AM157" s="84" t="s">
        <v>2431</v>
      </c>
      <c r="AN157" s="86">
        <v>41899.731354166666</v>
      </c>
      <c r="AO157" s="87" t="s">
        <v>2436</v>
      </c>
      <c r="AP157" s="84" t="b">
        <v>1</v>
      </c>
      <c r="AQ157" s="84" t="b">
        <v>0</v>
      </c>
      <c r="AR157" s="84" t="b">
        <v>0</v>
      </c>
      <c r="AS157" s="84" t="s">
        <v>1076</v>
      </c>
      <c r="AT157" s="84">
        <v>4</v>
      </c>
      <c r="AU157" s="87" t="s">
        <v>1793</v>
      </c>
      <c r="AV157" s="84" t="b">
        <v>0</v>
      </c>
      <c r="AW157" s="84" t="s">
        <v>1994</v>
      </c>
      <c r="AX157" s="87" t="s">
        <v>2516</v>
      </c>
      <c r="AY157" s="84" t="s">
        <v>65</v>
      </c>
    </row>
    <row r="158" spans="1:56" x14ac:dyDescent="0.25">
      <c r="A158" s="69" t="s">
        <v>2302</v>
      </c>
      <c r="B158" s="70"/>
      <c r="C158" s="70"/>
      <c r="D158" s="71"/>
      <c r="E158" s="113"/>
      <c r="F158" s="107" t="s">
        <v>2486</v>
      </c>
      <c r="G158" s="114"/>
      <c r="H158" s="74"/>
      <c r="I158" s="75"/>
      <c r="J158" s="115"/>
      <c r="K158" s="74" t="s">
        <v>2548</v>
      </c>
      <c r="L158" s="116"/>
      <c r="M158" s="79"/>
      <c r="N158" s="79"/>
      <c r="O158" s="80"/>
      <c r="P158" s="81"/>
      <c r="Q158" s="81"/>
      <c r="R158" s="91"/>
      <c r="S158" s="91"/>
      <c r="T158" s="91"/>
      <c r="U158" s="91"/>
      <c r="V158" s="52"/>
      <c r="W158" s="52"/>
      <c r="X158" s="52"/>
      <c r="Y158" s="52"/>
      <c r="Z158" s="51"/>
      <c r="AA158" s="76"/>
      <c r="AB158" s="76"/>
      <c r="AC158" s="77"/>
      <c r="AD158" s="84" t="s">
        <v>2334</v>
      </c>
      <c r="AE158" s="84">
        <v>1025</v>
      </c>
      <c r="AF158" s="84">
        <v>1396</v>
      </c>
      <c r="AG158" s="84">
        <v>6303</v>
      </c>
      <c r="AH158" s="84">
        <v>25355</v>
      </c>
      <c r="AI158" s="84"/>
      <c r="AJ158" s="84" t="s">
        <v>2365</v>
      </c>
      <c r="AK158" s="84"/>
      <c r="AL158" s="87" t="s">
        <v>2410</v>
      </c>
      <c r="AM158" s="84"/>
      <c r="AN158" s="86">
        <v>42086.902812499997</v>
      </c>
      <c r="AO158" s="87" t="s">
        <v>2437</v>
      </c>
      <c r="AP158" s="84" t="b">
        <v>0</v>
      </c>
      <c r="AQ158" s="84" t="b">
        <v>0</v>
      </c>
      <c r="AR158" s="84" t="b">
        <v>1</v>
      </c>
      <c r="AS158" s="84" t="s">
        <v>1077</v>
      </c>
      <c r="AT158" s="84">
        <v>175</v>
      </c>
      <c r="AU158" s="87" t="s">
        <v>1793</v>
      </c>
      <c r="AV158" s="84" t="b">
        <v>0</v>
      </c>
      <c r="AW158" s="84" t="s">
        <v>1994</v>
      </c>
      <c r="AX158" s="87" t="s">
        <v>2517</v>
      </c>
      <c r="AY158" s="84" t="s">
        <v>65</v>
      </c>
    </row>
    <row r="159" spans="1:56" x14ac:dyDescent="0.25">
      <c r="A159" s="69" t="s">
        <v>2303</v>
      </c>
      <c r="B159" s="70"/>
      <c r="C159" s="70"/>
      <c r="D159" s="71"/>
      <c r="E159" s="113"/>
      <c r="F159" s="107" t="s">
        <v>2487</v>
      </c>
      <c r="G159" s="114"/>
      <c r="H159" s="74"/>
      <c r="I159" s="75"/>
      <c r="J159" s="115"/>
      <c r="K159" s="74" t="s">
        <v>2549</v>
      </c>
      <c r="L159" s="116"/>
      <c r="M159" s="79"/>
      <c r="N159" s="79"/>
      <c r="O159" s="80"/>
      <c r="P159" s="81"/>
      <c r="Q159" s="81"/>
      <c r="R159" s="91"/>
      <c r="S159" s="91"/>
      <c r="T159" s="91"/>
      <c r="U159" s="91"/>
      <c r="V159" s="52"/>
      <c r="W159" s="52"/>
      <c r="X159" s="52"/>
      <c r="Y159" s="52"/>
      <c r="Z159" s="51"/>
      <c r="AA159" s="76"/>
      <c r="AB159" s="76"/>
      <c r="AC159" s="77"/>
      <c r="AD159" s="84" t="s">
        <v>2335</v>
      </c>
      <c r="AE159" s="84">
        <v>393</v>
      </c>
      <c r="AF159" s="84">
        <v>215</v>
      </c>
      <c r="AG159" s="84">
        <v>404</v>
      </c>
      <c r="AH159" s="84">
        <v>50</v>
      </c>
      <c r="AI159" s="84"/>
      <c r="AJ159" s="84" t="s">
        <v>2366</v>
      </c>
      <c r="AK159" s="84" t="s">
        <v>2391</v>
      </c>
      <c r="AL159" s="87" t="s">
        <v>2411</v>
      </c>
      <c r="AM159" s="84"/>
      <c r="AN159" s="86">
        <v>42560.087557870371</v>
      </c>
      <c r="AO159" s="87" t="s">
        <v>2438</v>
      </c>
      <c r="AP159" s="84" t="b">
        <v>1</v>
      </c>
      <c r="AQ159" s="84" t="b">
        <v>0</v>
      </c>
      <c r="AR159" s="84" t="b">
        <v>0</v>
      </c>
      <c r="AS159" s="84" t="s">
        <v>1076</v>
      </c>
      <c r="AT159" s="84">
        <v>4</v>
      </c>
      <c r="AU159" s="84"/>
      <c r="AV159" s="84" t="b">
        <v>0</v>
      </c>
      <c r="AW159" s="84" t="s">
        <v>1994</v>
      </c>
      <c r="AX159" s="87" t="s">
        <v>2518</v>
      </c>
      <c r="AY159" s="84" t="s">
        <v>65</v>
      </c>
    </row>
    <row r="160" spans="1:56" x14ac:dyDescent="0.25">
      <c r="A160" s="69" t="s">
        <v>2304</v>
      </c>
      <c r="B160" s="70"/>
      <c r="C160" s="70"/>
      <c r="D160" s="71"/>
      <c r="E160" s="113"/>
      <c r="F160" s="107" t="s">
        <v>2488</v>
      </c>
      <c r="G160" s="114"/>
      <c r="H160" s="74"/>
      <c r="I160" s="75"/>
      <c r="J160" s="115"/>
      <c r="K160" s="74" t="s">
        <v>2550</v>
      </c>
      <c r="L160" s="116"/>
      <c r="M160" s="79"/>
      <c r="N160" s="79"/>
      <c r="O160" s="80"/>
      <c r="P160" s="81"/>
      <c r="Q160" s="81"/>
      <c r="R160" s="91"/>
      <c r="S160" s="91"/>
      <c r="T160" s="91"/>
      <c r="U160" s="91"/>
      <c r="V160" s="52"/>
      <c r="W160" s="52"/>
      <c r="X160" s="52"/>
      <c r="Y160" s="52"/>
      <c r="Z160" s="51"/>
      <c r="AA160" s="76"/>
      <c r="AB160" s="76"/>
      <c r="AC160" s="77"/>
      <c r="AD160" s="84" t="s">
        <v>2336</v>
      </c>
      <c r="AE160" s="84">
        <v>210</v>
      </c>
      <c r="AF160" s="84">
        <v>344</v>
      </c>
      <c r="AG160" s="84">
        <v>280</v>
      </c>
      <c r="AH160" s="84">
        <v>499</v>
      </c>
      <c r="AI160" s="84">
        <v>-25200</v>
      </c>
      <c r="AJ160" s="84" t="s">
        <v>2367</v>
      </c>
      <c r="AK160" s="84"/>
      <c r="AL160" s="84"/>
      <c r="AM160" s="84" t="s">
        <v>1647</v>
      </c>
      <c r="AN160" s="86">
        <v>41465.932025462964</v>
      </c>
      <c r="AO160" s="87" t="s">
        <v>2439</v>
      </c>
      <c r="AP160" s="84" t="b">
        <v>0</v>
      </c>
      <c r="AQ160" s="84" t="b">
        <v>0</v>
      </c>
      <c r="AR160" s="84" t="b">
        <v>0</v>
      </c>
      <c r="AS160" s="84" t="s">
        <v>1076</v>
      </c>
      <c r="AT160" s="84">
        <v>1</v>
      </c>
      <c r="AU160" s="87" t="s">
        <v>1797</v>
      </c>
      <c r="AV160" s="84" t="b">
        <v>0</v>
      </c>
      <c r="AW160" s="84" t="s">
        <v>1994</v>
      </c>
      <c r="AX160" s="87" t="s">
        <v>2519</v>
      </c>
      <c r="AY160" s="84" t="s">
        <v>65</v>
      </c>
    </row>
    <row r="161" spans="1:51" x14ac:dyDescent="0.25">
      <c r="A161" s="69" t="s">
        <v>2305</v>
      </c>
      <c r="B161" s="70"/>
      <c r="C161" s="70"/>
      <c r="D161" s="71"/>
      <c r="E161" s="113"/>
      <c r="F161" s="107" t="s">
        <v>2489</v>
      </c>
      <c r="G161" s="114"/>
      <c r="H161" s="74"/>
      <c r="I161" s="75"/>
      <c r="J161" s="115"/>
      <c r="K161" s="74" t="s">
        <v>2551</v>
      </c>
      <c r="L161" s="116"/>
      <c r="M161" s="79"/>
      <c r="N161" s="79"/>
      <c r="O161" s="80"/>
      <c r="P161" s="81"/>
      <c r="Q161" s="81"/>
      <c r="R161" s="91"/>
      <c r="S161" s="91"/>
      <c r="T161" s="91"/>
      <c r="U161" s="91"/>
      <c r="V161" s="52"/>
      <c r="W161" s="52"/>
      <c r="X161" s="52"/>
      <c r="Y161" s="52"/>
      <c r="Z161" s="51"/>
      <c r="AA161" s="76"/>
      <c r="AB161" s="76"/>
      <c r="AC161" s="77"/>
      <c r="AD161" s="84" t="s">
        <v>2337</v>
      </c>
      <c r="AE161" s="84">
        <v>2623</v>
      </c>
      <c r="AF161" s="84">
        <v>9933</v>
      </c>
      <c r="AG161" s="84">
        <v>13629</v>
      </c>
      <c r="AH161" s="84">
        <v>4392</v>
      </c>
      <c r="AI161" s="84">
        <v>-18000</v>
      </c>
      <c r="AJ161" s="84" t="s">
        <v>2368</v>
      </c>
      <c r="AK161" s="84" t="s">
        <v>2392</v>
      </c>
      <c r="AL161" s="87" t="s">
        <v>2412</v>
      </c>
      <c r="AM161" s="84" t="s">
        <v>1638</v>
      </c>
      <c r="AN161" s="86">
        <v>39905.83315972222</v>
      </c>
      <c r="AO161" s="87" t="s">
        <v>2440</v>
      </c>
      <c r="AP161" s="84" t="b">
        <v>0</v>
      </c>
      <c r="AQ161" s="84" t="b">
        <v>0</v>
      </c>
      <c r="AR161" s="84" t="b">
        <v>1</v>
      </c>
      <c r="AS161" s="84" t="s">
        <v>1076</v>
      </c>
      <c r="AT161" s="84">
        <v>421</v>
      </c>
      <c r="AU161" s="87" t="s">
        <v>2466</v>
      </c>
      <c r="AV161" s="84" t="b">
        <v>1</v>
      </c>
      <c r="AW161" s="84" t="s">
        <v>1994</v>
      </c>
      <c r="AX161" s="87" t="s">
        <v>2520</v>
      </c>
      <c r="AY161" s="84" t="s">
        <v>65</v>
      </c>
    </row>
    <row r="162" spans="1:51" x14ac:dyDescent="0.25">
      <c r="A162" s="69" t="s">
        <v>2306</v>
      </c>
      <c r="B162" s="70"/>
      <c r="C162" s="70"/>
      <c r="D162" s="71"/>
      <c r="E162" s="113"/>
      <c r="F162" s="107" t="s">
        <v>2490</v>
      </c>
      <c r="G162" s="114"/>
      <c r="H162" s="74"/>
      <c r="I162" s="75"/>
      <c r="J162" s="115"/>
      <c r="K162" s="74" t="s">
        <v>2552</v>
      </c>
      <c r="L162" s="116"/>
      <c r="M162" s="79"/>
      <c r="N162" s="79"/>
      <c r="O162" s="80"/>
      <c r="P162" s="81"/>
      <c r="Q162" s="81"/>
      <c r="R162" s="91"/>
      <c r="S162" s="91"/>
      <c r="T162" s="91"/>
      <c r="U162" s="91"/>
      <c r="V162" s="52"/>
      <c r="W162" s="52"/>
      <c r="X162" s="52"/>
      <c r="Y162" s="52"/>
      <c r="Z162" s="51"/>
      <c r="AA162" s="76"/>
      <c r="AB162" s="76"/>
      <c r="AC162" s="77"/>
      <c r="AD162" s="84" t="s">
        <v>2338</v>
      </c>
      <c r="AE162" s="84">
        <v>198</v>
      </c>
      <c r="AF162" s="84">
        <v>123</v>
      </c>
      <c r="AG162" s="84">
        <v>26</v>
      </c>
      <c r="AH162" s="84">
        <v>99</v>
      </c>
      <c r="AI162" s="84">
        <v>-32400</v>
      </c>
      <c r="AJ162" s="84"/>
      <c r="AK162" s="84"/>
      <c r="AL162" s="84"/>
      <c r="AM162" s="84" t="s">
        <v>1635</v>
      </c>
      <c r="AN162" s="86">
        <v>40194.84202546296</v>
      </c>
      <c r="AO162" s="87" t="s">
        <v>2441</v>
      </c>
      <c r="AP162" s="84" t="b">
        <v>1</v>
      </c>
      <c r="AQ162" s="84" t="b">
        <v>0</v>
      </c>
      <c r="AR162" s="84" t="b">
        <v>0</v>
      </c>
      <c r="AS162" s="84" t="s">
        <v>1076</v>
      </c>
      <c r="AT162" s="84">
        <v>2</v>
      </c>
      <c r="AU162" s="87" t="s">
        <v>1793</v>
      </c>
      <c r="AV162" s="84" t="b">
        <v>0</v>
      </c>
      <c r="AW162" s="84" t="s">
        <v>1994</v>
      </c>
      <c r="AX162" s="87" t="s">
        <v>2521</v>
      </c>
      <c r="AY162" s="84" t="s">
        <v>65</v>
      </c>
    </row>
    <row r="163" spans="1:51" x14ac:dyDescent="0.25">
      <c r="A163" s="69" t="s">
        <v>2307</v>
      </c>
      <c r="B163" s="70"/>
      <c r="C163" s="70"/>
      <c r="D163" s="71"/>
      <c r="E163" s="113"/>
      <c r="F163" s="107" t="s">
        <v>2491</v>
      </c>
      <c r="G163" s="114"/>
      <c r="H163" s="74"/>
      <c r="I163" s="75"/>
      <c r="J163" s="115"/>
      <c r="K163" s="74" t="s">
        <v>2553</v>
      </c>
      <c r="L163" s="116"/>
      <c r="M163" s="79"/>
      <c r="N163" s="79"/>
      <c r="O163" s="80"/>
      <c r="P163" s="81"/>
      <c r="Q163" s="81"/>
      <c r="R163" s="91"/>
      <c r="S163" s="91"/>
      <c r="T163" s="91"/>
      <c r="U163" s="91"/>
      <c r="V163" s="52"/>
      <c r="W163" s="52"/>
      <c r="X163" s="52"/>
      <c r="Y163" s="52"/>
      <c r="Z163" s="51"/>
      <c r="AA163" s="76"/>
      <c r="AB163" s="76"/>
      <c r="AC163" s="77"/>
      <c r="AD163" s="84" t="s">
        <v>2339</v>
      </c>
      <c r="AE163" s="84">
        <v>163</v>
      </c>
      <c r="AF163" s="84">
        <v>75</v>
      </c>
      <c r="AG163" s="84">
        <v>793</v>
      </c>
      <c r="AH163" s="84">
        <v>391</v>
      </c>
      <c r="AI163" s="84">
        <v>-28800</v>
      </c>
      <c r="AJ163" s="84" t="s">
        <v>2369</v>
      </c>
      <c r="AK163" s="84" t="s">
        <v>2393</v>
      </c>
      <c r="AL163" s="87" t="s">
        <v>2413</v>
      </c>
      <c r="AM163" s="84" t="s">
        <v>1634</v>
      </c>
      <c r="AN163" s="86">
        <v>40307.852592592593</v>
      </c>
      <c r="AO163" s="87" t="s">
        <v>2442</v>
      </c>
      <c r="AP163" s="84" t="b">
        <v>0</v>
      </c>
      <c r="AQ163" s="84" t="b">
        <v>0</v>
      </c>
      <c r="AR163" s="84" t="b">
        <v>1</v>
      </c>
      <c r="AS163" s="84" t="s">
        <v>1076</v>
      </c>
      <c r="AT163" s="84">
        <v>3</v>
      </c>
      <c r="AU163" s="87" t="s">
        <v>2467</v>
      </c>
      <c r="AV163" s="84" t="b">
        <v>0</v>
      </c>
      <c r="AW163" s="84" t="s">
        <v>1994</v>
      </c>
      <c r="AX163" s="87" t="s">
        <v>2522</v>
      </c>
      <c r="AY163" s="84" t="s">
        <v>65</v>
      </c>
    </row>
    <row r="164" spans="1:51" x14ac:dyDescent="0.25">
      <c r="A164" s="69" t="s">
        <v>2308</v>
      </c>
      <c r="B164" s="70"/>
      <c r="C164" s="70"/>
      <c r="D164" s="71"/>
      <c r="E164" s="113"/>
      <c r="F164" s="107" t="s">
        <v>2492</v>
      </c>
      <c r="G164" s="114"/>
      <c r="H164" s="74"/>
      <c r="I164" s="75"/>
      <c r="J164" s="115"/>
      <c r="K164" s="74" t="s">
        <v>2554</v>
      </c>
      <c r="L164" s="116"/>
      <c r="M164" s="79"/>
      <c r="N164" s="79"/>
      <c r="O164" s="80"/>
      <c r="P164" s="81"/>
      <c r="Q164" s="81"/>
      <c r="R164" s="91"/>
      <c r="S164" s="91"/>
      <c r="T164" s="91"/>
      <c r="U164" s="91"/>
      <c r="V164" s="52"/>
      <c r="W164" s="52"/>
      <c r="X164" s="52"/>
      <c r="Y164" s="52"/>
      <c r="Z164" s="51"/>
      <c r="AA164" s="76"/>
      <c r="AB164" s="76"/>
      <c r="AC164" s="77"/>
      <c r="AD164" s="84" t="s">
        <v>2340</v>
      </c>
      <c r="AE164" s="84">
        <v>366</v>
      </c>
      <c r="AF164" s="84">
        <v>33</v>
      </c>
      <c r="AG164" s="84">
        <v>1</v>
      </c>
      <c r="AH164" s="84">
        <v>0</v>
      </c>
      <c r="AI164" s="84"/>
      <c r="AJ164" s="84" t="s">
        <v>2370</v>
      </c>
      <c r="AK164" s="84"/>
      <c r="AL164" s="84"/>
      <c r="AM164" s="84"/>
      <c r="AN164" s="86">
        <v>42739.791875000003</v>
      </c>
      <c r="AO164" s="87" t="s">
        <v>2443</v>
      </c>
      <c r="AP164" s="84" t="b">
        <v>1</v>
      </c>
      <c r="AQ164" s="84" t="b">
        <v>0</v>
      </c>
      <c r="AR164" s="84" t="b">
        <v>0</v>
      </c>
      <c r="AS164" s="84" t="s">
        <v>1076</v>
      </c>
      <c r="AT164" s="84">
        <v>0</v>
      </c>
      <c r="AU164" s="84"/>
      <c r="AV164" s="84" t="b">
        <v>0</v>
      </c>
      <c r="AW164" s="84" t="s">
        <v>1994</v>
      </c>
      <c r="AX164" s="87" t="s">
        <v>2523</v>
      </c>
      <c r="AY164" s="84" t="s">
        <v>65</v>
      </c>
    </row>
    <row r="165" spans="1:51" x14ac:dyDescent="0.25">
      <c r="A165" s="69" t="s">
        <v>2309</v>
      </c>
      <c r="B165" s="70"/>
      <c r="C165" s="70"/>
      <c r="D165" s="71"/>
      <c r="E165" s="113"/>
      <c r="F165" s="107" t="s">
        <v>2493</v>
      </c>
      <c r="G165" s="114"/>
      <c r="H165" s="74"/>
      <c r="I165" s="75"/>
      <c r="J165" s="115"/>
      <c r="K165" s="74" t="s">
        <v>2555</v>
      </c>
      <c r="L165" s="116"/>
      <c r="M165" s="79"/>
      <c r="N165" s="79"/>
      <c r="O165" s="80"/>
      <c r="P165" s="81"/>
      <c r="Q165" s="81"/>
      <c r="R165" s="91"/>
      <c r="S165" s="91"/>
      <c r="T165" s="91"/>
      <c r="U165" s="91"/>
      <c r="V165" s="52"/>
      <c r="W165" s="52"/>
      <c r="X165" s="52"/>
      <c r="Y165" s="52"/>
      <c r="Z165" s="51"/>
      <c r="AA165" s="76"/>
      <c r="AB165" s="76"/>
      <c r="AC165" s="77"/>
      <c r="AD165" s="84" t="s">
        <v>2341</v>
      </c>
      <c r="AE165" s="84">
        <v>1451</v>
      </c>
      <c r="AF165" s="84">
        <v>1442</v>
      </c>
      <c r="AG165" s="84">
        <v>6888</v>
      </c>
      <c r="AH165" s="84">
        <v>11456</v>
      </c>
      <c r="AI165" s="84">
        <v>-28800</v>
      </c>
      <c r="AJ165" s="84" t="s">
        <v>2371</v>
      </c>
      <c r="AK165" s="84" t="s">
        <v>2394</v>
      </c>
      <c r="AL165" s="87" t="s">
        <v>2414</v>
      </c>
      <c r="AM165" s="84" t="s">
        <v>1634</v>
      </c>
      <c r="AN165" s="86">
        <v>39964.840949074074</v>
      </c>
      <c r="AO165" s="87" t="s">
        <v>2444</v>
      </c>
      <c r="AP165" s="84" t="b">
        <v>0</v>
      </c>
      <c r="AQ165" s="84" t="b">
        <v>0</v>
      </c>
      <c r="AR165" s="84" t="b">
        <v>0</v>
      </c>
      <c r="AS165" s="84" t="s">
        <v>1076</v>
      </c>
      <c r="AT165" s="84">
        <v>98</v>
      </c>
      <c r="AU165" s="87" t="s">
        <v>2468</v>
      </c>
      <c r="AV165" s="84" t="b">
        <v>0</v>
      </c>
      <c r="AW165" s="84" t="s">
        <v>1994</v>
      </c>
      <c r="AX165" s="87" t="s">
        <v>2524</v>
      </c>
      <c r="AY165" s="84" t="s">
        <v>65</v>
      </c>
    </row>
    <row r="166" spans="1:51" x14ac:dyDescent="0.25">
      <c r="A166" s="69" t="s">
        <v>2310</v>
      </c>
      <c r="B166" s="70"/>
      <c r="C166" s="70"/>
      <c r="D166" s="71"/>
      <c r="E166" s="113"/>
      <c r="F166" s="107" t="s">
        <v>2494</v>
      </c>
      <c r="G166" s="114"/>
      <c r="H166" s="74"/>
      <c r="I166" s="75"/>
      <c r="J166" s="115"/>
      <c r="K166" s="74" t="s">
        <v>2556</v>
      </c>
      <c r="L166" s="116"/>
      <c r="M166" s="79"/>
      <c r="N166" s="79"/>
      <c r="O166" s="80"/>
      <c r="P166" s="81"/>
      <c r="Q166" s="81"/>
      <c r="R166" s="91"/>
      <c r="S166" s="91"/>
      <c r="T166" s="91"/>
      <c r="U166" s="91"/>
      <c r="V166" s="52"/>
      <c r="W166" s="52"/>
      <c r="X166" s="52"/>
      <c r="Y166" s="52"/>
      <c r="Z166" s="51"/>
      <c r="AA166" s="76"/>
      <c r="AB166" s="76"/>
      <c r="AC166" s="77"/>
      <c r="AD166" s="84" t="s">
        <v>2342</v>
      </c>
      <c r="AE166" s="84">
        <v>3679</v>
      </c>
      <c r="AF166" s="84">
        <v>4006</v>
      </c>
      <c r="AG166" s="84">
        <v>1918</v>
      </c>
      <c r="AH166" s="84">
        <v>252</v>
      </c>
      <c r="AI166" s="84">
        <v>-28800</v>
      </c>
      <c r="AJ166" s="84" t="s">
        <v>2372</v>
      </c>
      <c r="AK166" s="84" t="s">
        <v>2395</v>
      </c>
      <c r="AL166" s="87" t="s">
        <v>2415</v>
      </c>
      <c r="AM166" s="84" t="s">
        <v>1634</v>
      </c>
      <c r="AN166" s="86">
        <v>42194.426770833335</v>
      </c>
      <c r="AO166" s="87" t="s">
        <v>2445</v>
      </c>
      <c r="AP166" s="84" t="b">
        <v>1</v>
      </c>
      <c r="AQ166" s="84" t="b">
        <v>0</v>
      </c>
      <c r="AR166" s="84" t="b">
        <v>0</v>
      </c>
      <c r="AS166" s="84" t="s">
        <v>1788</v>
      </c>
      <c r="AT166" s="84">
        <v>26</v>
      </c>
      <c r="AU166" s="87" t="s">
        <v>1793</v>
      </c>
      <c r="AV166" s="84" t="b">
        <v>0</v>
      </c>
      <c r="AW166" s="84" t="s">
        <v>1994</v>
      </c>
      <c r="AX166" s="87" t="s">
        <v>2525</v>
      </c>
      <c r="AY166" s="84" t="s">
        <v>65</v>
      </c>
    </row>
    <row r="167" spans="1:51" x14ac:dyDescent="0.25">
      <c r="A167" s="69" t="s">
        <v>2311</v>
      </c>
      <c r="B167" s="70"/>
      <c r="C167" s="70"/>
      <c r="D167" s="71"/>
      <c r="E167" s="113"/>
      <c r="F167" s="107" t="s">
        <v>2495</v>
      </c>
      <c r="G167" s="114"/>
      <c r="H167" s="74"/>
      <c r="I167" s="75"/>
      <c r="J167" s="115"/>
      <c r="K167" s="74" t="s">
        <v>2557</v>
      </c>
      <c r="L167" s="116"/>
      <c r="M167" s="79"/>
      <c r="N167" s="79"/>
      <c r="O167" s="80"/>
      <c r="P167" s="81"/>
      <c r="Q167" s="81"/>
      <c r="R167" s="91"/>
      <c r="S167" s="91"/>
      <c r="T167" s="91"/>
      <c r="U167" s="91"/>
      <c r="V167" s="52"/>
      <c r="W167" s="52"/>
      <c r="X167" s="52"/>
      <c r="Y167" s="52"/>
      <c r="Z167" s="51"/>
      <c r="AA167" s="76"/>
      <c r="AB167" s="76"/>
      <c r="AC167" s="77"/>
      <c r="AD167" s="84" t="s">
        <v>2343</v>
      </c>
      <c r="AE167" s="84">
        <v>213</v>
      </c>
      <c r="AF167" s="84">
        <v>6405</v>
      </c>
      <c r="AG167" s="84">
        <v>13684</v>
      </c>
      <c r="AH167" s="84">
        <v>609</v>
      </c>
      <c r="AI167" s="84">
        <v>-25200</v>
      </c>
      <c r="AJ167" s="84" t="s">
        <v>2373</v>
      </c>
      <c r="AK167" s="84" t="s">
        <v>2396</v>
      </c>
      <c r="AL167" s="87" t="s">
        <v>2416</v>
      </c>
      <c r="AM167" s="84" t="s">
        <v>2432</v>
      </c>
      <c r="AN167" s="86">
        <v>40446.283692129633</v>
      </c>
      <c r="AO167" s="87" t="s">
        <v>2446</v>
      </c>
      <c r="AP167" s="84" t="b">
        <v>0</v>
      </c>
      <c r="AQ167" s="84" t="b">
        <v>0</v>
      </c>
      <c r="AR167" s="84" t="b">
        <v>1</v>
      </c>
      <c r="AS167" s="84" t="s">
        <v>1076</v>
      </c>
      <c r="AT167" s="84">
        <v>40</v>
      </c>
      <c r="AU167" s="87" t="s">
        <v>2469</v>
      </c>
      <c r="AV167" s="84" t="b">
        <v>0</v>
      </c>
      <c r="AW167" s="84" t="s">
        <v>1994</v>
      </c>
      <c r="AX167" s="87" t="s">
        <v>2526</v>
      </c>
      <c r="AY167" s="84" t="s">
        <v>65</v>
      </c>
    </row>
    <row r="168" spans="1:51" x14ac:dyDescent="0.25">
      <c r="A168" s="69" t="s">
        <v>2312</v>
      </c>
      <c r="B168" s="70"/>
      <c r="C168" s="70"/>
      <c r="D168" s="71"/>
      <c r="E168" s="113"/>
      <c r="F168" s="107" t="s">
        <v>2496</v>
      </c>
      <c r="G168" s="114"/>
      <c r="H168" s="74"/>
      <c r="I168" s="75"/>
      <c r="J168" s="115"/>
      <c r="K168" s="74" t="s">
        <v>2558</v>
      </c>
      <c r="L168" s="116"/>
      <c r="M168" s="79"/>
      <c r="N168" s="79"/>
      <c r="O168" s="80"/>
      <c r="P168" s="81"/>
      <c r="Q168" s="81"/>
      <c r="R168" s="91"/>
      <c r="S168" s="91"/>
      <c r="T168" s="91"/>
      <c r="U168" s="91"/>
      <c r="V168" s="52"/>
      <c r="W168" s="52"/>
      <c r="X168" s="52"/>
      <c r="Y168" s="52"/>
      <c r="Z168" s="51"/>
      <c r="AA168" s="76"/>
      <c r="AB168" s="76"/>
      <c r="AC168" s="77"/>
      <c r="AD168" s="84" t="s">
        <v>2344</v>
      </c>
      <c r="AE168" s="84">
        <v>41</v>
      </c>
      <c r="AF168" s="84">
        <v>345756</v>
      </c>
      <c r="AG168" s="84">
        <v>50612</v>
      </c>
      <c r="AH168" s="84">
        <v>361</v>
      </c>
      <c r="AI168" s="84">
        <v>-28800</v>
      </c>
      <c r="AJ168" s="84" t="s">
        <v>2374</v>
      </c>
      <c r="AK168" s="84" t="s">
        <v>2397</v>
      </c>
      <c r="AL168" s="87" t="s">
        <v>2417</v>
      </c>
      <c r="AM168" s="84" t="s">
        <v>1634</v>
      </c>
      <c r="AN168" s="86">
        <v>42055.751238425924</v>
      </c>
      <c r="AO168" s="87" t="s">
        <v>2447</v>
      </c>
      <c r="AP168" s="84" t="b">
        <v>0</v>
      </c>
      <c r="AQ168" s="84" t="b">
        <v>0</v>
      </c>
      <c r="AR168" s="84" t="b">
        <v>0</v>
      </c>
      <c r="AS168" s="84" t="s">
        <v>1076</v>
      </c>
      <c r="AT168" s="84">
        <v>1150</v>
      </c>
      <c r="AU168" s="87" t="s">
        <v>2470</v>
      </c>
      <c r="AV168" s="84" t="b">
        <v>1</v>
      </c>
      <c r="AW168" s="84" t="s">
        <v>1994</v>
      </c>
      <c r="AX168" s="87" t="s">
        <v>2527</v>
      </c>
      <c r="AY168" s="84" t="s">
        <v>65</v>
      </c>
    </row>
    <row r="169" spans="1:51" x14ac:dyDescent="0.25">
      <c r="A169" s="69" t="s">
        <v>2313</v>
      </c>
      <c r="B169" s="70"/>
      <c r="C169" s="70"/>
      <c r="D169" s="71"/>
      <c r="E169" s="113"/>
      <c r="F169" s="107" t="s">
        <v>2497</v>
      </c>
      <c r="G169" s="114"/>
      <c r="H169" s="74"/>
      <c r="I169" s="75"/>
      <c r="J169" s="115"/>
      <c r="K169" s="74" t="s">
        <v>2559</v>
      </c>
      <c r="L169" s="116"/>
      <c r="M169" s="79"/>
      <c r="N169" s="79"/>
      <c r="O169" s="80"/>
      <c r="P169" s="81"/>
      <c r="Q169" s="81"/>
      <c r="R169" s="91"/>
      <c r="S169" s="91"/>
      <c r="T169" s="91"/>
      <c r="U169" s="91"/>
      <c r="V169" s="52"/>
      <c r="W169" s="52"/>
      <c r="X169" s="52"/>
      <c r="Y169" s="52"/>
      <c r="Z169" s="51"/>
      <c r="AA169" s="76"/>
      <c r="AB169" s="76"/>
      <c r="AC169" s="77"/>
      <c r="AD169" s="84" t="s">
        <v>2345</v>
      </c>
      <c r="AE169" s="84">
        <v>928</v>
      </c>
      <c r="AF169" s="84">
        <v>1319</v>
      </c>
      <c r="AG169" s="84">
        <v>117814</v>
      </c>
      <c r="AH169" s="84">
        <v>102194</v>
      </c>
      <c r="AI169" s="84">
        <v>-18000</v>
      </c>
      <c r="AJ169" s="84" t="s">
        <v>2375</v>
      </c>
      <c r="AK169" s="84"/>
      <c r="AL169" s="87" t="s">
        <v>2418</v>
      </c>
      <c r="AM169" s="84" t="s">
        <v>1638</v>
      </c>
      <c r="AN169" s="86">
        <v>40075.973773148151</v>
      </c>
      <c r="AO169" s="87" t="s">
        <v>2448</v>
      </c>
      <c r="AP169" s="84" t="b">
        <v>0</v>
      </c>
      <c r="AQ169" s="84" t="b">
        <v>0</v>
      </c>
      <c r="AR169" s="84" t="b">
        <v>0</v>
      </c>
      <c r="AS169" s="84" t="s">
        <v>1076</v>
      </c>
      <c r="AT169" s="84">
        <v>30</v>
      </c>
      <c r="AU169" s="87" t="s">
        <v>2471</v>
      </c>
      <c r="AV169" s="84" t="b">
        <v>0</v>
      </c>
      <c r="AW169" s="84" t="s">
        <v>1994</v>
      </c>
      <c r="AX169" s="87" t="s">
        <v>2528</v>
      </c>
      <c r="AY169" s="84" t="s">
        <v>65</v>
      </c>
    </row>
    <row r="170" spans="1:51" x14ac:dyDescent="0.25">
      <c r="A170" s="69" t="s">
        <v>2314</v>
      </c>
      <c r="B170" s="70"/>
      <c r="C170" s="70"/>
      <c r="D170" s="71"/>
      <c r="E170" s="113"/>
      <c r="F170" s="107" t="s">
        <v>2498</v>
      </c>
      <c r="G170" s="114"/>
      <c r="H170" s="74"/>
      <c r="I170" s="75"/>
      <c r="J170" s="115"/>
      <c r="K170" s="74" t="s">
        <v>2560</v>
      </c>
      <c r="L170" s="116"/>
      <c r="M170" s="79"/>
      <c r="N170" s="79"/>
      <c r="O170" s="80"/>
      <c r="P170" s="81"/>
      <c r="Q170" s="81"/>
      <c r="R170" s="91"/>
      <c r="S170" s="91"/>
      <c r="T170" s="91"/>
      <c r="U170" s="91"/>
      <c r="V170" s="52"/>
      <c r="W170" s="52"/>
      <c r="X170" s="52"/>
      <c r="Y170" s="52"/>
      <c r="Z170" s="51"/>
      <c r="AA170" s="76"/>
      <c r="AB170" s="76"/>
      <c r="AC170" s="77"/>
      <c r="AD170" s="84" t="s">
        <v>2346</v>
      </c>
      <c r="AE170" s="84">
        <v>5600</v>
      </c>
      <c r="AF170" s="84">
        <v>54260</v>
      </c>
      <c r="AG170" s="84">
        <v>6225</v>
      </c>
      <c r="AH170" s="84">
        <v>12206</v>
      </c>
      <c r="AI170" s="84">
        <v>-28800</v>
      </c>
      <c r="AJ170" s="84" t="s">
        <v>2376</v>
      </c>
      <c r="AK170" s="84" t="s">
        <v>2398</v>
      </c>
      <c r="AL170" s="87" t="s">
        <v>2419</v>
      </c>
      <c r="AM170" s="84" t="s">
        <v>1634</v>
      </c>
      <c r="AN170" s="86">
        <v>41661.943194444444</v>
      </c>
      <c r="AO170" s="87" t="s">
        <v>2449</v>
      </c>
      <c r="AP170" s="84" t="b">
        <v>0</v>
      </c>
      <c r="AQ170" s="84" t="b">
        <v>0</v>
      </c>
      <c r="AR170" s="84" t="b">
        <v>1</v>
      </c>
      <c r="AS170" s="84" t="s">
        <v>1076</v>
      </c>
      <c r="AT170" s="84">
        <v>394</v>
      </c>
      <c r="AU170" s="87" t="s">
        <v>1793</v>
      </c>
      <c r="AV170" s="84" t="b">
        <v>1</v>
      </c>
      <c r="AW170" s="84" t="s">
        <v>1994</v>
      </c>
      <c r="AX170" s="87" t="s">
        <v>2529</v>
      </c>
      <c r="AY170" s="84" t="s">
        <v>65</v>
      </c>
    </row>
    <row r="171" spans="1:51" x14ac:dyDescent="0.25">
      <c r="A171" s="69" t="s">
        <v>2315</v>
      </c>
      <c r="B171" s="70"/>
      <c r="C171" s="70"/>
      <c r="D171" s="71"/>
      <c r="E171" s="113"/>
      <c r="F171" s="107" t="s">
        <v>2499</v>
      </c>
      <c r="G171" s="114"/>
      <c r="H171" s="74"/>
      <c r="I171" s="75"/>
      <c r="J171" s="115"/>
      <c r="K171" s="74" t="s">
        <v>2561</v>
      </c>
      <c r="L171" s="116"/>
      <c r="M171" s="79"/>
      <c r="N171" s="79"/>
      <c r="O171" s="80"/>
      <c r="P171" s="81"/>
      <c r="Q171" s="81"/>
      <c r="R171" s="91"/>
      <c r="S171" s="91"/>
      <c r="T171" s="91"/>
      <c r="U171" s="91"/>
      <c r="V171" s="52"/>
      <c r="W171" s="52"/>
      <c r="X171" s="52"/>
      <c r="Y171" s="52"/>
      <c r="Z171" s="51"/>
      <c r="AA171" s="76"/>
      <c r="AB171" s="76"/>
      <c r="AC171" s="77"/>
      <c r="AD171" s="84" t="s">
        <v>2347</v>
      </c>
      <c r="AE171" s="84">
        <v>574</v>
      </c>
      <c r="AF171" s="84">
        <v>120</v>
      </c>
      <c r="AG171" s="84">
        <v>4093</v>
      </c>
      <c r="AH171" s="84">
        <v>916</v>
      </c>
      <c r="AI171" s="84">
        <v>-21600</v>
      </c>
      <c r="AJ171" s="84"/>
      <c r="AK171" s="84" t="s">
        <v>1128</v>
      </c>
      <c r="AL171" s="84"/>
      <c r="AM171" s="84" t="s">
        <v>1639</v>
      </c>
      <c r="AN171" s="86">
        <v>39533.845277777778</v>
      </c>
      <c r="AO171" s="87" t="s">
        <v>2450</v>
      </c>
      <c r="AP171" s="84" t="b">
        <v>0</v>
      </c>
      <c r="AQ171" s="84" t="b">
        <v>0</v>
      </c>
      <c r="AR171" s="84" t="b">
        <v>0</v>
      </c>
      <c r="AS171" s="84" t="s">
        <v>1076</v>
      </c>
      <c r="AT171" s="84">
        <v>4</v>
      </c>
      <c r="AU171" s="87" t="s">
        <v>2472</v>
      </c>
      <c r="AV171" s="84" t="b">
        <v>0</v>
      </c>
      <c r="AW171" s="84" t="s">
        <v>1994</v>
      </c>
      <c r="AX171" s="87" t="s">
        <v>2530</v>
      </c>
      <c r="AY171" s="84" t="s">
        <v>65</v>
      </c>
    </row>
    <row r="172" spans="1:51" x14ac:dyDescent="0.25">
      <c r="A172" s="69" t="s">
        <v>2316</v>
      </c>
      <c r="B172" s="70"/>
      <c r="C172" s="70"/>
      <c r="D172" s="71"/>
      <c r="E172" s="113"/>
      <c r="F172" s="107" t="s">
        <v>2500</v>
      </c>
      <c r="G172" s="114"/>
      <c r="H172" s="74"/>
      <c r="I172" s="75"/>
      <c r="J172" s="115"/>
      <c r="K172" s="74" t="s">
        <v>2562</v>
      </c>
      <c r="L172" s="116"/>
      <c r="M172" s="79"/>
      <c r="N172" s="79"/>
      <c r="O172" s="80"/>
      <c r="P172" s="81"/>
      <c r="Q172" s="81"/>
      <c r="R172" s="91"/>
      <c r="S172" s="91"/>
      <c r="T172" s="91"/>
      <c r="U172" s="91"/>
      <c r="V172" s="52"/>
      <c r="W172" s="52"/>
      <c r="X172" s="52"/>
      <c r="Y172" s="52"/>
      <c r="Z172" s="51"/>
      <c r="AA172" s="76"/>
      <c r="AB172" s="76"/>
      <c r="AC172" s="77"/>
      <c r="AD172" s="84" t="s">
        <v>2348</v>
      </c>
      <c r="AE172" s="84">
        <v>3436</v>
      </c>
      <c r="AF172" s="84">
        <v>4155</v>
      </c>
      <c r="AG172" s="84">
        <v>43939</v>
      </c>
      <c r="AH172" s="84">
        <v>142</v>
      </c>
      <c r="AI172" s="84">
        <v>-28800</v>
      </c>
      <c r="AJ172" s="84" t="s">
        <v>2377</v>
      </c>
      <c r="AK172" s="84" t="s">
        <v>2399</v>
      </c>
      <c r="AL172" s="87" t="s">
        <v>2420</v>
      </c>
      <c r="AM172" s="84" t="s">
        <v>1634</v>
      </c>
      <c r="AN172" s="86">
        <v>40394.957048611112</v>
      </c>
      <c r="AO172" s="87" t="s">
        <v>2451</v>
      </c>
      <c r="AP172" s="84" t="b">
        <v>0</v>
      </c>
      <c r="AQ172" s="84" t="b">
        <v>0</v>
      </c>
      <c r="AR172" s="84" t="b">
        <v>1</v>
      </c>
      <c r="AS172" s="84" t="s">
        <v>1076</v>
      </c>
      <c r="AT172" s="84">
        <v>81</v>
      </c>
      <c r="AU172" s="87" t="s">
        <v>2473</v>
      </c>
      <c r="AV172" s="84" t="b">
        <v>0</v>
      </c>
      <c r="AW172" s="84" t="s">
        <v>1994</v>
      </c>
      <c r="AX172" s="87" t="s">
        <v>2531</v>
      </c>
      <c r="AY172" s="84" t="s">
        <v>65</v>
      </c>
    </row>
    <row r="173" spans="1:51" x14ac:dyDescent="0.25">
      <c r="A173" s="69" t="s">
        <v>2317</v>
      </c>
      <c r="B173" s="70"/>
      <c r="C173" s="70"/>
      <c r="D173" s="71"/>
      <c r="E173" s="113"/>
      <c r="F173" s="107" t="s">
        <v>2501</v>
      </c>
      <c r="G173" s="114"/>
      <c r="H173" s="74"/>
      <c r="I173" s="75"/>
      <c r="J173" s="115"/>
      <c r="K173" s="74" t="s">
        <v>2563</v>
      </c>
      <c r="L173" s="116"/>
      <c r="M173" s="79"/>
      <c r="N173" s="79"/>
      <c r="O173" s="80"/>
      <c r="P173" s="81"/>
      <c r="Q173" s="81"/>
      <c r="R173" s="91"/>
      <c r="S173" s="91"/>
      <c r="T173" s="91"/>
      <c r="U173" s="91"/>
      <c r="V173" s="52"/>
      <c r="W173" s="52"/>
      <c r="X173" s="52"/>
      <c r="Y173" s="52"/>
      <c r="Z173" s="51"/>
      <c r="AA173" s="76"/>
      <c r="AB173" s="76"/>
      <c r="AC173" s="77"/>
      <c r="AD173" s="84" t="s">
        <v>2349</v>
      </c>
      <c r="AE173" s="84">
        <v>199</v>
      </c>
      <c r="AF173" s="84">
        <v>412547</v>
      </c>
      <c r="AG173" s="84">
        <v>74552</v>
      </c>
      <c r="AH173" s="84">
        <v>1</v>
      </c>
      <c r="AI173" s="84">
        <v>-32400</v>
      </c>
      <c r="AJ173" s="84" t="s">
        <v>2378</v>
      </c>
      <c r="AK173" s="84" t="s">
        <v>2397</v>
      </c>
      <c r="AL173" s="87" t="s">
        <v>2421</v>
      </c>
      <c r="AM173" s="84" t="s">
        <v>1635</v>
      </c>
      <c r="AN173" s="86">
        <v>39791.694699074076</v>
      </c>
      <c r="AO173" s="87" t="s">
        <v>2452</v>
      </c>
      <c r="AP173" s="84" t="b">
        <v>0</v>
      </c>
      <c r="AQ173" s="84" t="b">
        <v>0</v>
      </c>
      <c r="AR173" s="84" t="b">
        <v>1</v>
      </c>
      <c r="AS173" s="84" t="s">
        <v>1076</v>
      </c>
      <c r="AT173" s="84">
        <v>4727</v>
      </c>
      <c r="AU173" s="87" t="s">
        <v>2474</v>
      </c>
      <c r="AV173" s="84" t="b">
        <v>1</v>
      </c>
      <c r="AW173" s="84" t="s">
        <v>1994</v>
      </c>
      <c r="AX173" s="87" t="s">
        <v>2532</v>
      </c>
      <c r="AY173" s="84" t="s">
        <v>65</v>
      </c>
    </row>
    <row r="174" spans="1:51" x14ac:dyDescent="0.25">
      <c r="A174" s="69" t="s">
        <v>2318</v>
      </c>
      <c r="B174" s="70"/>
      <c r="C174" s="70"/>
      <c r="D174" s="71"/>
      <c r="E174" s="113"/>
      <c r="F174" s="107" t="s">
        <v>2502</v>
      </c>
      <c r="G174" s="114"/>
      <c r="H174" s="74"/>
      <c r="I174" s="75"/>
      <c r="J174" s="115"/>
      <c r="K174" s="74" t="s">
        <v>2564</v>
      </c>
      <c r="L174" s="116"/>
      <c r="M174" s="79"/>
      <c r="N174" s="79"/>
      <c r="O174" s="80"/>
      <c r="P174" s="81"/>
      <c r="Q174" s="81"/>
      <c r="R174" s="91"/>
      <c r="S174" s="91"/>
      <c r="T174" s="91"/>
      <c r="U174" s="91"/>
      <c r="V174" s="52"/>
      <c r="W174" s="52"/>
      <c r="X174" s="52"/>
      <c r="Y174" s="52"/>
      <c r="Z174" s="51"/>
      <c r="AA174" s="76"/>
      <c r="AB174" s="76"/>
      <c r="AC174" s="77"/>
      <c r="AD174" s="84" t="s">
        <v>2350</v>
      </c>
      <c r="AE174" s="84">
        <v>124</v>
      </c>
      <c r="AF174" s="84">
        <v>58</v>
      </c>
      <c r="AG174" s="84">
        <v>1232</v>
      </c>
      <c r="AH174" s="84">
        <v>1644</v>
      </c>
      <c r="AI174" s="84">
        <v>-28800</v>
      </c>
      <c r="AJ174" s="84" t="s">
        <v>2379</v>
      </c>
      <c r="AK174" s="87" t="s">
        <v>2400</v>
      </c>
      <c r="AL174" s="87" t="s">
        <v>2422</v>
      </c>
      <c r="AM174" s="84" t="s">
        <v>1634</v>
      </c>
      <c r="AN174" s="86">
        <v>42523.682997685188</v>
      </c>
      <c r="AO174" s="87" t="s">
        <v>2453</v>
      </c>
      <c r="AP174" s="84" t="b">
        <v>0</v>
      </c>
      <c r="AQ174" s="84" t="b">
        <v>0</v>
      </c>
      <c r="AR174" s="84" t="b">
        <v>0</v>
      </c>
      <c r="AS174" s="84" t="s">
        <v>1076</v>
      </c>
      <c r="AT174" s="84">
        <v>4</v>
      </c>
      <c r="AU174" s="87" t="s">
        <v>1793</v>
      </c>
      <c r="AV174" s="84" t="b">
        <v>0</v>
      </c>
      <c r="AW174" s="84" t="s">
        <v>1994</v>
      </c>
      <c r="AX174" s="87" t="s">
        <v>2533</v>
      </c>
      <c r="AY174" s="84" t="s">
        <v>65</v>
      </c>
    </row>
    <row r="175" spans="1:51" x14ac:dyDescent="0.25">
      <c r="A175" s="69" t="s">
        <v>2319</v>
      </c>
      <c r="B175" s="70"/>
      <c r="C175" s="70"/>
      <c r="D175" s="71"/>
      <c r="E175" s="113"/>
      <c r="F175" s="107" t="s">
        <v>2503</v>
      </c>
      <c r="G175" s="114"/>
      <c r="H175" s="74"/>
      <c r="I175" s="75"/>
      <c r="J175" s="115"/>
      <c r="K175" s="74" t="s">
        <v>2565</v>
      </c>
      <c r="L175" s="116"/>
      <c r="M175" s="79"/>
      <c r="N175" s="79"/>
      <c r="O175" s="80"/>
      <c r="P175" s="81"/>
      <c r="Q175" s="81"/>
      <c r="R175" s="91"/>
      <c r="S175" s="91"/>
      <c r="T175" s="91"/>
      <c r="U175" s="91"/>
      <c r="V175" s="52"/>
      <c r="W175" s="52"/>
      <c r="X175" s="52"/>
      <c r="Y175" s="52"/>
      <c r="Z175" s="51"/>
      <c r="AA175" s="76"/>
      <c r="AB175" s="76"/>
      <c r="AC175" s="77"/>
      <c r="AD175" s="84" t="s">
        <v>2351</v>
      </c>
      <c r="AE175" s="84">
        <v>172</v>
      </c>
      <c r="AF175" s="84">
        <v>289132</v>
      </c>
      <c r="AG175" s="84">
        <v>1170</v>
      </c>
      <c r="AH175" s="84">
        <v>388</v>
      </c>
      <c r="AI175" s="84">
        <v>-28800</v>
      </c>
      <c r="AJ175" s="84" t="s">
        <v>2380</v>
      </c>
      <c r="AK175" s="84" t="s">
        <v>2401</v>
      </c>
      <c r="AL175" s="84"/>
      <c r="AM175" s="84" t="s">
        <v>1634</v>
      </c>
      <c r="AN175" s="86">
        <v>41215.026655092595</v>
      </c>
      <c r="AO175" s="87" t="s">
        <v>2454</v>
      </c>
      <c r="AP175" s="84" t="b">
        <v>0</v>
      </c>
      <c r="AQ175" s="84" t="b">
        <v>0</v>
      </c>
      <c r="AR175" s="84" t="b">
        <v>0</v>
      </c>
      <c r="AS175" s="84" t="s">
        <v>1076</v>
      </c>
      <c r="AT175" s="84">
        <v>2569</v>
      </c>
      <c r="AU175" s="87" t="s">
        <v>1797</v>
      </c>
      <c r="AV175" s="84" t="b">
        <v>1</v>
      </c>
      <c r="AW175" s="84" t="s">
        <v>1994</v>
      </c>
      <c r="AX175" s="87" t="s">
        <v>2534</v>
      </c>
      <c r="AY175" s="84" t="s">
        <v>65</v>
      </c>
    </row>
    <row r="176" spans="1:51" x14ac:dyDescent="0.25">
      <c r="A176" s="69" t="s">
        <v>2320</v>
      </c>
      <c r="B176" s="70"/>
      <c r="C176" s="70"/>
      <c r="D176" s="71"/>
      <c r="E176" s="113"/>
      <c r="F176" s="107" t="s">
        <v>2504</v>
      </c>
      <c r="G176" s="114"/>
      <c r="H176" s="74"/>
      <c r="I176" s="75"/>
      <c r="J176" s="115"/>
      <c r="K176" s="74" t="s">
        <v>2566</v>
      </c>
      <c r="L176" s="116"/>
      <c r="M176" s="79"/>
      <c r="N176" s="79"/>
      <c r="O176" s="80"/>
      <c r="P176" s="81"/>
      <c r="Q176" s="81"/>
      <c r="R176" s="91"/>
      <c r="S176" s="91"/>
      <c r="T176" s="91"/>
      <c r="U176" s="91"/>
      <c r="V176" s="52"/>
      <c r="W176" s="52"/>
      <c r="X176" s="52"/>
      <c r="Y176" s="52"/>
      <c r="Z176" s="51"/>
      <c r="AA176" s="76"/>
      <c r="AB176" s="76"/>
      <c r="AC176" s="77"/>
      <c r="AD176" s="84" t="s">
        <v>2352</v>
      </c>
      <c r="AE176" s="84">
        <v>986</v>
      </c>
      <c r="AF176" s="84">
        <v>66231845</v>
      </c>
      <c r="AG176" s="84">
        <v>18664</v>
      </c>
      <c r="AH176" s="84">
        <v>1545</v>
      </c>
      <c r="AI176" s="84">
        <v>-28800</v>
      </c>
      <c r="AJ176" s="84" t="s">
        <v>2381</v>
      </c>
      <c r="AK176" s="84" t="s">
        <v>2402</v>
      </c>
      <c r="AL176" s="87" t="s">
        <v>2423</v>
      </c>
      <c r="AM176" s="84" t="s">
        <v>1634</v>
      </c>
      <c r="AN176" s="86">
        <v>39399.905393518522</v>
      </c>
      <c r="AO176" s="87" t="s">
        <v>2455</v>
      </c>
      <c r="AP176" s="84" t="b">
        <v>0</v>
      </c>
      <c r="AQ176" s="84" t="b">
        <v>0</v>
      </c>
      <c r="AR176" s="84" t="b">
        <v>1</v>
      </c>
      <c r="AS176" s="84" t="s">
        <v>1076</v>
      </c>
      <c r="AT176" s="84">
        <v>81698</v>
      </c>
      <c r="AU176" s="87" t="s">
        <v>2475</v>
      </c>
      <c r="AV176" s="84" t="b">
        <v>1</v>
      </c>
      <c r="AW176" s="84" t="s">
        <v>1994</v>
      </c>
      <c r="AX176" s="87" t="s">
        <v>2535</v>
      </c>
      <c r="AY176" s="84" t="s">
        <v>65</v>
      </c>
    </row>
    <row r="177" spans="1:51" x14ac:dyDescent="0.25">
      <c r="A177" s="69" t="s">
        <v>2321</v>
      </c>
      <c r="B177" s="70"/>
      <c r="C177" s="70"/>
      <c r="D177" s="71"/>
      <c r="E177" s="113"/>
      <c r="F177" s="107" t="s">
        <v>2505</v>
      </c>
      <c r="G177" s="114"/>
      <c r="H177" s="74"/>
      <c r="I177" s="75"/>
      <c r="J177" s="115"/>
      <c r="K177" s="74" t="s">
        <v>2567</v>
      </c>
      <c r="L177" s="116"/>
      <c r="M177" s="79"/>
      <c r="N177" s="79"/>
      <c r="O177" s="80"/>
      <c r="P177" s="81"/>
      <c r="Q177" s="81"/>
      <c r="R177" s="91"/>
      <c r="S177" s="91"/>
      <c r="T177" s="91"/>
      <c r="U177" s="91"/>
      <c r="V177" s="52"/>
      <c r="W177" s="52"/>
      <c r="X177" s="52"/>
      <c r="Y177" s="52"/>
      <c r="Z177" s="51"/>
      <c r="AA177" s="76"/>
      <c r="AB177" s="76"/>
      <c r="AC177" s="77"/>
      <c r="AD177" s="84" t="s">
        <v>2353</v>
      </c>
      <c r="AE177" s="84">
        <v>1217</v>
      </c>
      <c r="AF177" s="84">
        <v>1252188</v>
      </c>
      <c r="AG177" s="84">
        <v>251720</v>
      </c>
      <c r="AH177" s="84">
        <v>2822</v>
      </c>
      <c r="AI177" s="84">
        <v>39600</v>
      </c>
      <c r="AJ177" s="84" t="s">
        <v>2382</v>
      </c>
      <c r="AK177" s="84" t="s">
        <v>1115</v>
      </c>
      <c r="AL177" s="87" t="s">
        <v>2424</v>
      </c>
      <c r="AM177" s="84" t="s">
        <v>1130</v>
      </c>
      <c r="AN177" s="86">
        <v>39170.094166666669</v>
      </c>
      <c r="AO177" s="87" t="s">
        <v>2456</v>
      </c>
      <c r="AP177" s="84" t="b">
        <v>0</v>
      </c>
      <c r="AQ177" s="84" t="b">
        <v>0</v>
      </c>
      <c r="AR177" s="84" t="b">
        <v>1</v>
      </c>
      <c r="AS177" s="84" t="s">
        <v>1076</v>
      </c>
      <c r="AT177" s="84">
        <v>10635</v>
      </c>
      <c r="AU177" s="87" t="s">
        <v>2476</v>
      </c>
      <c r="AV177" s="84" t="b">
        <v>1</v>
      </c>
      <c r="AW177" s="84" t="s">
        <v>1994</v>
      </c>
      <c r="AX177" s="87" t="s">
        <v>2536</v>
      </c>
      <c r="AY177" s="84" t="s">
        <v>65</v>
      </c>
    </row>
    <row r="178" spans="1:51" x14ac:dyDescent="0.25">
      <c r="A178" s="69" t="s">
        <v>2322</v>
      </c>
      <c r="B178" s="70"/>
      <c r="C178" s="70"/>
      <c r="D178" s="71"/>
      <c r="E178" s="113"/>
      <c r="F178" s="107" t="s">
        <v>2506</v>
      </c>
      <c r="G178" s="114"/>
      <c r="H178" s="74"/>
      <c r="I178" s="75"/>
      <c r="J178" s="115"/>
      <c r="K178" s="74" t="s">
        <v>2568</v>
      </c>
      <c r="L178" s="116"/>
      <c r="M178" s="79"/>
      <c r="N178" s="79"/>
      <c r="O178" s="80"/>
      <c r="P178" s="81"/>
      <c r="Q178" s="81"/>
      <c r="R178" s="91"/>
      <c r="S178" s="91"/>
      <c r="T178" s="91"/>
      <c r="U178" s="91"/>
      <c r="V178" s="52"/>
      <c r="W178" s="52"/>
      <c r="X178" s="52"/>
      <c r="Y178" s="52"/>
      <c r="Z178" s="51"/>
      <c r="AA178" s="76"/>
      <c r="AB178" s="76"/>
      <c r="AC178" s="77"/>
      <c r="AD178" s="84" t="s">
        <v>2354</v>
      </c>
      <c r="AE178" s="84">
        <v>1</v>
      </c>
      <c r="AF178" s="84">
        <v>13384453</v>
      </c>
      <c r="AG178" s="84">
        <v>128414</v>
      </c>
      <c r="AH178" s="84">
        <v>1066</v>
      </c>
      <c r="AI178" s="84">
        <v>-21600</v>
      </c>
      <c r="AJ178" s="84" t="s">
        <v>2383</v>
      </c>
      <c r="AK178" s="84" t="s">
        <v>2403</v>
      </c>
      <c r="AL178" s="87" t="s">
        <v>2425</v>
      </c>
      <c r="AM178" s="84" t="s">
        <v>1639</v>
      </c>
      <c r="AN178" s="86">
        <v>40153.671539351853</v>
      </c>
      <c r="AO178" s="87" t="s">
        <v>2457</v>
      </c>
      <c r="AP178" s="84" t="b">
        <v>0</v>
      </c>
      <c r="AQ178" s="84" t="b">
        <v>0</v>
      </c>
      <c r="AR178" s="84" t="b">
        <v>0</v>
      </c>
      <c r="AS178" s="84" t="s">
        <v>1076</v>
      </c>
      <c r="AT178" s="84">
        <v>18102</v>
      </c>
      <c r="AU178" s="87" t="s">
        <v>2477</v>
      </c>
      <c r="AV178" s="84" t="b">
        <v>1</v>
      </c>
      <c r="AW178" s="84" t="s">
        <v>1994</v>
      </c>
      <c r="AX178" s="87" t="s">
        <v>2537</v>
      </c>
      <c r="AY178" s="84" t="s">
        <v>65</v>
      </c>
    </row>
    <row r="179" spans="1:51" x14ac:dyDescent="0.25">
      <c r="A179" s="69" t="s">
        <v>2323</v>
      </c>
      <c r="B179" s="70"/>
      <c r="C179" s="70"/>
      <c r="D179" s="71"/>
      <c r="E179" s="113"/>
      <c r="F179" s="107" t="s">
        <v>2507</v>
      </c>
      <c r="G179" s="114"/>
      <c r="H179" s="74"/>
      <c r="I179" s="75"/>
      <c r="J179" s="115"/>
      <c r="K179" s="74" t="s">
        <v>2569</v>
      </c>
      <c r="L179" s="116"/>
      <c r="M179" s="79"/>
      <c r="N179" s="79"/>
      <c r="O179" s="80"/>
      <c r="P179" s="81"/>
      <c r="Q179" s="81"/>
      <c r="R179" s="91"/>
      <c r="S179" s="91"/>
      <c r="T179" s="91"/>
      <c r="U179" s="91"/>
      <c r="V179" s="52"/>
      <c r="W179" s="52"/>
      <c r="X179" s="52"/>
      <c r="Y179" s="52"/>
      <c r="Z179" s="51"/>
      <c r="AA179" s="76"/>
      <c r="AB179" s="76"/>
      <c r="AC179" s="77"/>
      <c r="AD179" s="84" t="s">
        <v>2355</v>
      </c>
      <c r="AE179" s="84">
        <v>562</v>
      </c>
      <c r="AF179" s="84">
        <v>1641294</v>
      </c>
      <c r="AG179" s="84">
        <v>4836</v>
      </c>
      <c r="AH179" s="84">
        <v>90056</v>
      </c>
      <c r="AI179" s="84">
        <v>-28800</v>
      </c>
      <c r="AJ179" s="84" t="s">
        <v>2384</v>
      </c>
      <c r="AK179" s="84"/>
      <c r="AL179" s="84"/>
      <c r="AM179" s="84" t="s">
        <v>1634</v>
      </c>
      <c r="AN179" s="86">
        <v>40687.953344907408</v>
      </c>
      <c r="AO179" s="87" t="s">
        <v>2458</v>
      </c>
      <c r="AP179" s="84" t="b">
        <v>0</v>
      </c>
      <c r="AQ179" s="84" t="b">
        <v>0</v>
      </c>
      <c r="AR179" s="84" t="b">
        <v>1</v>
      </c>
      <c r="AS179" s="84" t="s">
        <v>1076</v>
      </c>
      <c r="AT179" s="84">
        <v>8635</v>
      </c>
      <c r="AU179" s="87" t="s">
        <v>1797</v>
      </c>
      <c r="AV179" s="84" t="b">
        <v>1</v>
      </c>
      <c r="AW179" s="84" t="s">
        <v>1994</v>
      </c>
      <c r="AX179" s="87" t="s">
        <v>2538</v>
      </c>
      <c r="AY179" s="84" t="s">
        <v>65</v>
      </c>
    </row>
    <row r="180" spans="1:51" x14ac:dyDescent="0.25">
      <c r="A180" s="69" t="s">
        <v>2324</v>
      </c>
      <c r="B180" s="70"/>
      <c r="C180" s="70"/>
      <c r="D180" s="71"/>
      <c r="E180" s="113"/>
      <c r="F180" s="107" t="s">
        <v>2508</v>
      </c>
      <c r="G180" s="114"/>
      <c r="H180" s="74"/>
      <c r="I180" s="75"/>
      <c r="J180" s="115"/>
      <c r="K180" s="74" t="s">
        <v>2570</v>
      </c>
      <c r="L180" s="116"/>
      <c r="M180" s="79"/>
      <c r="N180" s="79"/>
      <c r="O180" s="80"/>
      <c r="P180" s="81"/>
      <c r="Q180" s="81"/>
      <c r="R180" s="91"/>
      <c r="S180" s="91"/>
      <c r="T180" s="91"/>
      <c r="U180" s="91"/>
      <c r="V180" s="52"/>
      <c r="W180" s="52"/>
      <c r="X180" s="52"/>
      <c r="Y180" s="52"/>
      <c r="Z180" s="51"/>
      <c r="AA180" s="76"/>
      <c r="AB180" s="76"/>
      <c r="AC180" s="77"/>
      <c r="AD180" s="84" t="s">
        <v>2356</v>
      </c>
      <c r="AE180" s="84">
        <v>295</v>
      </c>
      <c r="AF180" s="84">
        <v>4143255</v>
      </c>
      <c r="AG180" s="84">
        <v>8314</v>
      </c>
      <c r="AH180" s="84">
        <v>674</v>
      </c>
      <c r="AI180" s="84">
        <v>-28800</v>
      </c>
      <c r="AJ180" s="84" t="s">
        <v>2385</v>
      </c>
      <c r="AK180" s="84" t="s">
        <v>1549</v>
      </c>
      <c r="AL180" s="87" t="s">
        <v>2426</v>
      </c>
      <c r="AM180" s="84" t="s">
        <v>1634</v>
      </c>
      <c r="AN180" s="86">
        <v>39934.582812499997</v>
      </c>
      <c r="AO180" s="87" t="s">
        <v>2459</v>
      </c>
      <c r="AP180" s="84" t="b">
        <v>0</v>
      </c>
      <c r="AQ180" s="84" t="b">
        <v>0</v>
      </c>
      <c r="AR180" s="84" t="b">
        <v>1</v>
      </c>
      <c r="AS180" s="84" t="s">
        <v>1076</v>
      </c>
      <c r="AT180" s="84">
        <v>12139</v>
      </c>
      <c r="AU180" s="87" t="s">
        <v>2478</v>
      </c>
      <c r="AV180" s="84" t="b">
        <v>1</v>
      </c>
      <c r="AW180" s="84" t="s">
        <v>1994</v>
      </c>
      <c r="AX180" s="87" t="s">
        <v>2539</v>
      </c>
      <c r="AY180" s="84" t="s">
        <v>65</v>
      </c>
    </row>
    <row r="181" spans="1:51" x14ac:dyDescent="0.25">
      <c r="A181" s="69" t="s">
        <v>2325</v>
      </c>
      <c r="B181" s="70"/>
      <c r="C181" s="70"/>
      <c r="D181" s="71"/>
      <c r="E181" s="113"/>
      <c r="F181" s="107" t="s">
        <v>2509</v>
      </c>
      <c r="G181" s="114"/>
      <c r="H181" s="74"/>
      <c r="I181" s="75"/>
      <c r="J181" s="115"/>
      <c r="K181" s="74" t="s">
        <v>2571</v>
      </c>
      <c r="L181" s="116"/>
      <c r="M181" s="79"/>
      <c r="N181" s="79"/>
      <c r="O181" s="80"/>
      <c r="P181" s="81"/>
      <c r="Q181" s="81"/>
      <c r="R181" s="91"/>
      <c r="S181" s="91"/>
      <c r="T181" s="91"/>
      <c r="U181" s="91"/>
      <c r="V181" s="52"/>
      <c r="W181" s="52"/>
      <c r="X181" s="52"/>
      <c r="Y181" s="52"/>
      <c r="Z181" s="51"/>
      <c r="AA181" s="76"/>
      <c r="AB181" s="76"/>
      <c r="AC181" s="77"/>
      <c r="AD181" s="84" t="s">
        <v>2357</v>
      </c>
      <c r="AE181" s="84">
        <v>101049</v>
      </c>
      <c r="AF181" s="84">
        <v>102561</v>
      </c>
      <c r="AG181" s="84">
        <v>15480</v>
      </c>
      <c r="AH181" s="84">
        <v>64573</v>
      </c>
      <c r="AI181" s="84">
        <v>-32400</v>
      </c>
      <c r="AJ181" s="90" t="s">
        <v>2386</v>
      </c>
      <c r="AK181" s="84" t="s">
        <v>2404</v>
      </c>
      <c r="AL181" s="87" t="s">
        <v>2427</v>
      </c>
      <c r="AM181" s="84" t="s">
        <v>1635</v>
      </c>
      <c r="AN181" s="86">
        <v>39860.102881944447</v>
      </c>
      <c r="AO181" s="87" t="s">
        <v>2460</v>
      </c>
      <c r="AP181" s="84" t="b">
        <v>0</v>
      </c>
      <c r="AQ181" s="84" t="b">
        <v>0</v>
      </c>
      <c r="AR181" s="84" t="b">
        <v>1</v>
      </c>
      <c r="AS181" s="84" t="s">
        <v>1076</v>
      </c>
      <c r="AT181" s="84">
        <v>570</v>
      </c>
      <c r="AU181" s="87" t="s">
        <v>2479</v>
      </c>
      <c r="AV181" s="84" t="b">
        <v>1</v>
      </c>
      <c r="AW181" s="84" t="s">
        <v>1994</v>
      </c>
      <c r="AX181" s="87" t="s">
        <v>2540</v>
      </c>
      <c r="AY181" s="84" t="s">
        <v>65</v>
      </c>
    </row>
    <row r="182" spans="1:51" x14ac:dyDescent="0.25">
      <c r="A182" s="69" t="s">
        <v>2326</v>
      </c>
      <c r="B182" s="70"/>
      <c r="C182" s="70"/>
      <c r="D182" s="71"/>
      <c r="E182" s="113"/>
      <c r="F182" s="107" t="s">
        <v>2510</v>
      </c>
      <c r="G182" s="114"/>
      <c r="H182" s="74"/>
      <c r="I182" s="75"/>
      <c r="J182" s="115"/>
      <c r="K182" s="74" t="s">
        <v>2572</v>
      </c>
      <c r="L182" s="116"/>
      <c r="M182" s="79"/>
      <c r="N182" s="79"/>
      <c r="O182" s="80"/>
      <c r="P182" s="81"/>
      <c r="Q182" s="81"/>
      <c r="R182" s="91"/>
      <c r="S182" s="91"/>
      <c r="T182" s="91"/>
      <c r="U182" s="91"/>
      <c r="V182" s="52"/>
      <c r="W182" s="52"/>
      <c r="X182" s="52"/>
      <c r="Y182" s="52"/>
      <c r="Z182" s="51"/>
      <c r="AA182" s="76"/>
      <c r="AB182" s="76"/>
      <c r="AC182" s="77"/>
      <c r="AD182" s="84" t="s">
        <v>2358</v>
      </c>
      <c r="AE182" s="84">
        <v>813</v>
      </c>
      <c r="AF182" s="84">
        <v>251333</v>
      </c>
      <c r="AG182" s="84">
        <v>22056</v>
      </c>
      <c r="AH182" s="84">
        <v>6674</v>
      </c>
      <c r="AI182" s="84">
        <v>-28800</v>
      </c>
      <c r="AJ182" s="84" t="s">
        <v>2387</v>
      </c>
      <c r="AK182" s="84" t="s">
        <v>1522</v>
      </c>
      <c r="AL182" s="87" t="s">
        <v>2428</v>
      </c>
      <c r="AM182" s="84" t="s">
        <v>1634</v>
      </c>
      <c r="AN182" s="86">
        <v>39893.126574074071</v>
      </c>
      <c r="AO182" s="87" t="s">
        <v>2461</v>
      </c>
      <c r="AP182" s="84" t="b">
        <v>0</v>
      </c>
      <c r="AQ182" s="84" t="b">
        <v>0</v>
      </c>
      <c r="AR182" s="84" t="b">
        <v>0</v>
      </c>
      <c r="AS182" s="84" t="s">
        <v>1076</v>
      </c>
      <c r="AT182" s="84">
        <v>2410</v>
      </c>
      <c r="AU182" s="87" t="s">
        <v>2480</v>
      </c>
      <c r="AV182" s="84" t="b">
        <v>1</v>
      </c>
      <c r="AW182" s="84" t="s">
        <v>1994</v>
      </c>
      <c r="AX182" s="87" t="s">
        <v>2541</v>
      </c>
      <c r="AY182" s="84" t="s">
        <v>65</v>
      </c>
    </row>
    <row r="183" spans="1:51" x14ac:dyDescent="0.25">
      <c r="A183" s="69" t="s">
        <v>2327</v>
      </c>
      <c r="B183" s="70"/>
      <c r="C183" s="70"/>
      <c r="D183" s="71"/>
      <c r="E183" s="113"/>
      <c r="F183" s="107" t="s">
        <v>2511</v>
      </c>
      <c r="G183" s="114"/>
      <c r="H183" s="74"/>
      <c r="I183" s="75"/>
      <c r="J183" s="115"/>
      <c r="K183" s="74" t="s">
        <v>2573</v>
      </c>
      <c r="L183" s="116"/>
      <c r="M183" s="79"/>
      <c r="N183" s="79"/>
      <c r="O183" s="80"/>
      <c r="P183" s="81"/>
      <c r="Q183" s="81"/>
      <c r="R183" s="91"/>
      <c r="S183" s="91"/>
      <c r="T183" s="91"/>
      <c r="U183" s="91"/>
      <c r="V183" s="52"/>
      <c r="W183" s="52"/>
      <c r="X183" s="52"/>
      <c r="Y183" s="52"/>
      <c r="Z183" s="51"/>
      <c r="AA183" s="76"/>
      <c r="AB183" s="76"/>
      <c r="AC183" s="77"/>
      <c r="AD183" s="84" t="s">
        <v>2359</v>
      </c>
      <c r="AE183" s="84">
        <v>32</v>
      </c>
      <c r="AF183" s="84">
        <v>39265</v>
      </c>
      <c r="AG183" s="84">
        <v>1072</v>
      </c>
      <c r="AH183" s="84">
        <v>1028</v>
      </c>
      <c r="AI183" s="84"/>
      <c r="AJ183" s="84" t="s">
        <v>2388</v>
      </c>
      <c r="AK183" s="84" t="s">
        <v>2405</v>
      </c>
      <c r="AL183" s="87" t="s">
        <v>2429</v>
      </c>
      <c r="AM183" s="84"/>
      <c r="AN183" s="86">
        <v>41897.92864583333</v>
      </c>
      <c r="AO183" s="87" t="s">
        <v>2462</v>
      </c>
      <c r="AP183" s="84" t="b">
        <v>0</v>
      </c>
      <c r="AQ183" s="84" t="b">
        <v>0</v>
      </c>
      <c r="AR183" s="84" t="b">
        <v>0</v>
      </c>
      <c r="AS183" s="84" t="s">
        <v>1076</v>
      </c>
      <c r="AT183" s="84">
        <v>98</v>
      </c>
      <c r="AU183" s="87" t="s">
        <v>2481</v>
      </c>
      <c r="AV183" s="84" t="b">
        <v>1</v>
      </c>
      <c r="AW183" s="84" t="s">
        <v>1994</v>
      </c>
      <c r="AX183" s="87" t="s">
        <v>2542</v>
      </c>
      <c r="AY183" s="84" t="s">
        <v>65</v>
      </c>
    </row>
    <row r="184" spans="1:51" x14ac:dyDescent="0.25">
      <c r="A184" s="92" t="s">
        <v>2328</v>
      </c>
      <c r="B184" s="93"/>
      <c r="C184" s="93"/>
      <c r="D184" s="94"/>
      <c r="E184" s="95"/>
      <c r="F184" s="108" t="s">
        <v>2512</v>
      </c>
      <c r="G184" s="93"/>
      <c r="H184" s="96"/>
      <c r="I184" s="97"/>
      <c r="J184" s="97"/>
      <c r="K184" s="96" t="s">
        <v>2574</v>
      </c>
      <c r="L184" s="98"/>
      <c r="M184" s="99"/>
      <c r="N184" s="99"/>
      <c r="O184" s="100"/>
      <c r="P184" s="101"/>
      <c r="Q184" s="101"/>
      <c r="R184" s="102"/>
      <c r="S184" s="102"/>
      <c r="T184" s="102"/>
      <c r="U184" s="102"/>
      <c r="V184" s="103"/>
      <c r="W184" s="103"/>
      <c r="X184" s="103"/>
      <c r="Y184" s="103"/>
      <c r="Z184" s="104"/>
      <c r="AA184" s="105"/>
      <c r="AB184" s="105"/>
      <c r="AC184" s="106"/>
      <c r="AD184" s="109" t="s">
        <v>2360</v>
      </c>
      <c r="AE184" s="109">
        <v>222</v>
      </c>
      <c r="AF184" s="109">
        <v>192</v>
      </c>
      <c r="AG184" s="109">
        <v>348</v>
      </c>
      <c r="AH184" s="109">
        <v>334</v>
      </c>
      <c r="AI184" s="109"/>
      <c r="AJ184" s="109" t="s">
        <v>2389</v>
      </c>
      <c r="AK184" s="109" t="s">
        <v>2406</v>
      </c>
      <c r="AL184" s="111" t="s">
        <v>2430</v>
      </c>
      <c r="AM184" s="109"/>
      <c r="AN184" s="110">
        <v>42167.758009259262</v>
      </c>
      <c r="AO184" s="111" t="s">
        <v>2463</v>
      </c>
      <c r="AP184" s="109" t="b">
        <v>1</v>
      </c>
      <c r="AQ184" s="109" t="b">
        <v>0</v>
      </c>
      <c r="AR184" s="109" t="b">
        <v>0</v>
      </c>
      <c r="AS184" s="109" t="s">
        <v>1076</v>
      </c>
      <c r="AT184" s="109">
        <v>3</v>
      </c>
      <c r="AU184" s="111" t="s">
        <v>1793</v>
      </c>
      <c r="AV184" s="109" t="b">
        <v>0</v>
      </c>
      <c r="AW184" s="109" t="s">
        <v>1994</v>
      </c>
      <c r="AX184" s="111" t="s">
        <v>2543</v>
      </c>
      <c r="AY184" s="109" t="s">
        <v>65</v>
      </c>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AA184"/>
    <dataValidation allowBlank="1" errorTitle="Invalid Vertex Visibility" error="You have entered an unrecognized vertex visibility.  Try selecting from the drop-down list instead." sqref="AZ3"/>
    <dataValidation allowBlank="1" showErrorMessage="1" sqref="AZ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O184">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184"/>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L184"/>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P184"/>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Q184"/>
    <dataValidation allowBlank="1" showInputMessage="1" errorTitle="Invalid Vertex Image Key" promptTitle="Vertex Tooltip" prompt="Enter optional text that will pop up when the mouse is hovered over the vertex." sqref="K3:K184"/>
    <dataValidation allowBlank="1" errorTitle="Invalid Vertex Visibility" error="You have entered an unrecognized vertex visibility.  Try selecting from the drop-down list instead." promptTitle="Vertex ID" prompt="This is a unique ID that gets filled in automatically.  Do not edit this column." sqref="AB3:AB184"/>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184">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H184"/>
    <dataValidation allowBlank="1" showInputMessage="1" promptTitle="Vertex Label Fill Color" prompt="To select an optional fill color for the Label shape, right-click and select Select Color on the right-click menu." sqref="I3:I184"/>
    <dataValidation allowBlank="1" showInputMessage="1" errorTitle="Invalid Vertex Image Key" promptTitle="Vertex Image File" prompt="Enter the path to an image file.  Hover over the column header for examples." sqref="F3:F184"/>
    <dataValidation allowBlank="1" showInputMessage="1" promptTitle="Vertex Color" prompt="To select an optional vertex color, right-click and select Select Color on the right-click menu." sqref="B3:B184"/>
    <dataValidation allowBlank="1" showInputMessage="1" errorTitle="Invalid Vertex Opacity" error="The optional vertex opacity must be a whole number between 0 and 10." promptTitle="Vertex Opacity" prompt="Enter an optional vertex opacity between 0 (transparent) and 100 (opaque)." sqref="E3:E184"/>
    <dataValidation type="list" allowBlank="1" showInputMessage="1" showErrorMessage="1" errorTitle="Invalid Vertex Shape" error="You have entered an invalid vertex shape.  Try selecting from the drop-down list instead." promptTitle="Vertex Shape" prompt="Select an optional vertex shape." sqref="C3:C184">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D184"/>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J184">
      <formula1>ValidVertexLabelPositions</formula1>
    </dataValidation>
    <dataValidation allowBlank="1" showInputMessage="1" showErrorMessage="1" promptTitle="Vertex Name" prompt="Enter the name of the vertex." sqref="A3:A184"/>
  </dataValidations>
  <hyperlinks>
    <hyperlink ref="AL7" r:id="rId1"/>
    <hyperlink ref="AL14" r:id="rId2"/>
    <hyperlink ref="AL15" r:id="rId3"/>
    <hyperlink ref="AL18" r:id="rId4"/>
    <hyperlink ref="AL19" r:id="rId5"/>
    <hyperlink ref="AL20" r:id="rId6"/>
    <hyperlink ref="AL24" r:id="rId7"/>
    <hyperlink ref="AL25" r:id="rId8"/>
    <hyperlink ref="AL27" r:id="rId9"/>
    <hyperlink ref="AL32" r:id="rId10"/>
    <hyperlink ref="AL34" r:id="rId11"/>
    <hyperlink ref="AL36" r:id="rId12"/>
    <hyperlink ref="AL37" r:id="rId13"/>
    <hyperlink ref="AL38" r:id="rId14"/>
    <hyperlink ref="AL39" r:id="rId15"/>
    <hyperlink ref="AL40" r:id="rId16"/>
    <hyperlink ref="AL41" r:id="rId17"/>
    <hyperlink ref="AL45" r:id="rId18"/>
    <hyperlink ref="AL47" r:id="rId19"/>
    <hyperlink ref="AL48" r:id="rId20"/>
    <hyperlink ref="AL49" r:id="rId21"/>
    <hyperlink ref="AL50" r:id="rId22"/>
    <hyperlink ref="AL51" r:id="rId23"/>
    <hyperlink ref="AL52" r:id="rId24"/>
    <hyperlink ref="AL53" r:id="rId25"/>
    <hyperlink ref="AL54" r:id="rId26"/>
    <hyperlink ref="AL55" r:id="rId27"/>
    <hyperlink ref="AL56" r:id="rId28"/>
    <hyperlink ref="AL57" r:id="rId29"/>
    <hyperlink ref="AL58" r:id="rId30"/>
    <hyperlink ref="AL61" r:id="rId31"/>
    <hyperlink ref="AL62" r:id="rId32"/>
    <hyperlink ref="AL63" r:id="rId33"/>
    <hyperlink ref="AL64" r:id="rId34"/>
    <hyperlink ref="AL65" r:id="rId35"/>
    <hyperlink ref="AL66" r:id="rId36"/>
    <hyperlink ref="AL70" r:id="rId37"/>
    <hyperlink ref="AL71" r:id="rId38"/>
    <hyperlink ref="AL72" r:id="rId39"/>
    <hyperlink ref="AL74" r:id="rId40"/>
    <hyperlink ref="AL76" r:id="rId41"/>
    <hyperlink ref="AL79" r:id="rId42"/>
    <hyperlink ref="AL80" r:id="rId43"/>
    <hyperlink ref="AL83" r:id="rId44"/>
    <hyperlink ref="AL88" r:id="rId45"/>
    <hyperlink ref="AL89" r:id="rId46"/>
    <hyperlink ref="AL91" r:id="rId47"/>
    <hyperlink ref="AL92" r:id="rId48"/>
    <hyperlink ref="AL98" r:id="rId49"/>
    <hyperlink ref="AL99" r:id="rId50"/>
    <hyperlink ref="AL100" r:id="rId51"/>
    <hyperlink ref="AL102" r:id="rId52"/>
    <hyperlink ref="AL105" r:id="rId53"/>
    <hyperlink ref="AL107" r:id="rId54"/>
    <hyperlink ref="AL108" r:id="rId55"/>
    <hyperlink ref="AL109" r:id="rId56"/>
    <hyperlink ref="AL111" r:id="rId57"/>
    <hyperlink ref="AL112" r:id="rId58"/>
    <hyperlink ref="AL113" r:id="rId59"/>
    <hyperlink ref="AL114" r:id="rId60"/>
    <hyperlink ref="AL115" r:id="rId61"/>
    <hyperlink ref="AL116" r:id="rId62"/>
    <hyperlink ref="AL119" r:id="rId63"/>
    <hyperlink ref="AL120" r:id="rId64"/>
    <hyperlink ref="AL121" r:id="rId65"/>
    <hyperlink ref="AL122" r:id="rId66"/>
    <hyperlink ref="AL125" r:id="rId67"/>
    <hyperlink ref="AL127" r:id="rId68"/>
    <hyperlink ref="AL129" r:id="rId69"/>
    <hyperlink ref="AL132" r:id="rId70"/>
    <hyperlink ref="AL134" r:id="rId71"/>
    <hyperlink ref="AL135" r:id="rId72"/>
    <hyperlink ref="AL136" r:id="rId73"/>
    <hyperlink ref="AL137" r:id="rId74"/>
    <hyperlink ref="AL139" r:id="rId75"/>
    <hyperlink ref="AL140" r:id="rId76"/>
    <hyperlink ref="AL142" r:id="rId77"/>
    <hyperlink ref="AL143" r:id="rId78"/>
    <hyperlink ref="AL144" r:id="rId79"/>
    <hyperlink ref="AL146" r:id="rId80"/>
    <hyperlink ref="AL149" r:id="rId81"/>
    <hyperlink ref="AL150" r:id="rId82"/>
    <hyperlink ref="AL152" r:id="rId83"/>
    <hyperlink ref="AL153" r:id="rId84"/>
    <hyperlink ref="AO4" r:id="rId85"/>
    <hyperlink ref="AO6" r:id="rId86"/>
    <hyperlink ref="AO7" r:id="rId87"/>
    <hyperlink ref="AO12" r:id="rId88"/>
    <hyperlink ref="AO14" r:id="rId89"/>
    <hyperlink ref="AO15" r:id="rId90"/>
    <hyperlink ref="AO16" r:id="rId91"/>
    <hyperlink ref="AO17" r:id="rId92"/>
    <hyperlink ref="AO18" r:id="rId93"/>
    <hyperlink ref="AO19" r:id="rId94"/>
    <hyperlink ref="AO20" r:id="rId95"/>
    <hyperlink ref="AO21" r:id="rId96"/>
    <hyperlink ref="AO23" r:id="rId97"/>
    <hyperlink ref="AO24" r:id="rId98"/>
    <hyperlink ref="AO25" r:id="rId99"/>
    <hyperlink ref="AO27" r:id="rId100"/>
    <hyperlink ref="AO28" r:id="rId101"/>
    <hyperlink ref="AO29" r:id="rId102"/>
    <hyperlink ref="AO30" r:id="rId103"/>
    <hyperlink ref="AO32" r:id="rId104"/>
    <hyperlink ref="AO33" r:id="rId105"/>
    <hyperlink ref="AO34" r:id="rId106"/>
    <hyperlink ref="AO36" r:id="rId107"/>
    <hyperlink ref="AO38" r:id="rId108"/>
    <hyperlink ref="AO39" r:id="rId109"/>
    <hyperlink ref="AO40" r:id="rId110"/>
    <hyperlink ref="AO43" r:id="rId111"/>
    <hyperlink ref="AO46" r:id="rId112"/>
    <hyperlink ref="AO47" r:id="rId113"/>
    <hyperlink ref="AO48" r:id="rId114"/>
    <hyperlink ref="AO49" r:id="rId115"/>
    <hyperlink ref="AO50" r:id="rId116"/>
    <hyperlink ref="AO51" r:id="rId117"/>
    <hyperlink ref="AO52" r:id="rId118"/>
    <hyperlink ref="AO53" r:id="rId119"/>
    <hyperlink ref="AO54" r:id="rId120"/>
    <hyperlink ref="AO55" r:id="rId121"/>
    <hyperlink ref="AO56" r:id="rId122"/>
    <hyperlink ref="AO57" r:id="rId123"/>
    <hyperlink ref="AO58" r:id="rId124"/>
    <hyperlink ref="AO60" r:id="rId125"/>
    <hyperlink ref="AO61" r:id="rId126"/>
    <hyperlink ref="AO62" r:id="rId127"/>
    <hyperlink ref="AO63" r:id="rId128"/>
    <hyperlink ref="AO64" r:id="rId129"/>
    <hyperlink ref="AO65" r:id="rId130"/>
    <hyperlink ref="AO66" r:id="rId131"/>
    <hyperlink ref="AO67" r:id="rId132"/>
    <hyperlink ref="AO68" r:id="rId133"/>
    <hyperlink ref="AO69" r:id="rId134"/>
    <hyperlink ref="AO70" r:id="rId135"/>
    <hyperlink ref="AO71" r:id="rId136"/>
    <hyperlink ref="AO72" r:id="rId137"/>
    <hyperlink ref="AO74" r:id="rId138"/>
    <hyperlink ref="AO75" r:id="rId139"/>
    <hyperlink ref="AO76" r:id="rId140"/>
    <hyperlink ref="AO77" r:id="rId141"/>
    <hyperlink ref="AO79" r:id="rId142"/>
    <hyperlink ref="AO80" r:id="rId143"/>
    <hyperlink ref="AO81" r:id="rId144"/>
    <hyperlink ref="AO82" r:id="rId145"/>
    <hyperlink ref="AO83" r:id="rId146"/>
    <hyperlink ref="AO84" r:id="rId147"/>
    <hyperlink ref="AO85" r:id="rId148"/>
    <hyperlink ref="AO87" r:id="rId149"/>
    <hyperlink ref="AO88" r:id="rId150"/>
    <hyperlink ref="AO89" r:id="rId151"/>
    <hyperlink ref="AO90" r:id="rId152"/>
    <hyperlink ref="AO93" r:id="rId153"/>
    <hyperlink ref="AO94" r:id="rId154"/>
    <hyperlink ref="AO95" r:id="rId155"/>
    <hyperlink ref="AO96" r:id="rId156"/>
    <hyperlink ref="AO97" r:id="rId157"/>
    <hyperlink ref="AO98" r:id="rId158"/>
    <hyperlink ref="AO99" r:id="rId159"/>
    <hyperlink ref="AO100" r:id="rId160"/>
    <hyperlink ref="AO102" r:id="rId161"/>
    <hyperlink ref="AO103" r:id="rId162"/>
    <hyperlink ref="AO104" r:id="rId163"/>
    <hyperlink ref="AO105" r:id="rId164"/>
    <hyperlink ref="AO106" r:id="rId165"/>
    <hyperlink ref="AO107" r:id="rId166"/>
    <hyperlink ref="AO108" r:id="rId167"/>
    <hyperlink ref="AO109" r:id="rId168"/>
    <hyperlink ref="AO110" r:id="rId169"/>
    <hyperlink ref="AO111" r:id="rId170"/>
    <hyperlink ref="AO112" r:id="rId171"/>
    <hyperlink ref="AO113" r:id="rId172"/>
    <hyperlink ref="AO114" r:id="rId173"/>
    <hyperlink ref="AO115" r:id="rId174"/>
    <hyperlink ref="AO116" r:id="rId175"/>
    <hyperlink ref="AO117" r:id="rId176"/>
    <hyperlink ref="AO118" r:id="rId177"/>
    <hyperlink ref="AO119" r:id="rId178"/>
    <hyperlink ref="AO120" r:id="rId179"/>
    <hyperlink ref="AO121" r:id="rId180"/>
    <hyperlink ref="AO122" r:id="rId181"/>
    <hyperlink ref="AO123" r:id="rId182"/>
    <hyperlink ref="AO124" r:id="rId183"/>
    <hyperlink ref="AO125" r:id="rId184"/>
    <hyperlink ref="AO126" r:id="rId185"/>
    <hyperlink ref="AO127" r:id="rId186"/>
    <hyperlink ref="AO128" r:id="rId187"/>
    <hyperlink ref="AO131" r:id="rId188"/>
    <hyperlink ref="AO132" r:id="rId189"/>
    <hyperlink ref="AO133" r:id="rId190"/>
    <hyperlink ref="AO134" r:id="rId191"/>
    <hyperlink ref="AO135" r:id="rId192"/>
    <hyperlink ref="AO136" r:id="rId193"/>
    <hyperlink ref="AO137" r:id="rId194"/>
    <hyperlink ref="AO138" r:id="rId195"/>
    <hyperlink ref="AO139" r:id="rId196"/>
    <hyperlink ref="AO140" r:id="rId197"/>
    <hyperlink ref="AO141" r:id="rId198"/>
    <hyperlink ref="AO142" r:id="rId199"/>
    <hyperlink ref="AO143" r:id="rId200"/>
    <hyperlink ref="AO144" r:id="rId201"/>
    <hyperlink ref="AO145" r:id="rId202"/>
    <hyperlink ref="AO146" r:id="rId203"/>
    <hyperlink ref="AO148" r:id="rId204"/>
    <hyperlink ref="AO149" r:id="rId205"/>
    <hyperlink ref="AO150" r:id="rId206"/>
    <hyperlink ref="AO152" r:id="rId207"/>
    <hyperlink ref="AO153" r:id="rId208"/>
    <hyperlink ref="AU3" r:id="rId209"/>
    <hyperlink ref="AU5" r:id="rId210"/>
    <hyperlink ref="AU6" r:id="rId211"/>
    <hyperlink ref="AU7" r:id="rId212"/>
    <hyperlink ref="AU9" r:id="rId213"/>
    <hyperlink ref="AU11" r:id="rId214"/>
    <hyperlink ref="AU12" r:id="rId215"/>
    <hyperlink ref="AU15" r:id="rId216"/>
    <hyperlink ref="AU17" r:id="rId217"/>
    <hyperlink ref="AU19" r:id="rId218"/>
    <hyperlink ref="AU20" r:id="rId219"/>
    <hyperlink ref="AU23" r:id="rId220"/>
    <hyperlink ref="AU24" r:id="rId221"/>
    <hyperlink ref="AU25" r:id="rId222"/>
    <hyperlink ref="AU28" r:id="rId223"/>
    <hyperlink ref="AU29" r:id="rId224"/>
    <hyperlink ref="AU30" r:id="rId225"/>
    <hyperlink ref="AU32" r:id="rId226"/>
    <hyperlink ref="AU33" r:id="rId227"/>
    <hyperlink ref="AU34" r:id="rId228"/>
    <hyperlink ref="AU35" r:id="rId229"/>
    <hyperlink ref="AU36" r:id="rId230"/>
    <hyperlink ref="AU37" r:id="rId231"/>
    <hyperlink ref="AU38" r:id="rId232"/>
    <hyperlink ref="AU39" r:id="rId233"/>
    <hyperlink ref="AU40" r:id="rId234"/>
    <hyperlink ref="AU41" r:id="rId235"/>
    <hyperlink ref="AU42" r:id="rId236"/>
    <hyperlink ref="AU43" r:id="rId237"/>
    <hyperlink ref="AU44" r:id="rId238"/>
    <hyperlink ref="AU45" r:id="rId239"/>
    <hyperlink ref="AU46" r:id="rId240"/>
    <hyperlink ref="AU47" r:id="rId241"/>
    <hyperlink ref="AU49" r:id="rId242"/>
    <hyperlink ref="AU50" r:id="rId243"/>
    <hyperlink ref="AU52" r:id="rId244"/>
    <hyperlink ref="AU53" r:id="rId245"/>
    <hyperlink ref="AU54" r:id="rId246"/>
    <hyperlink ref="AU55" r:id="rId247"/>
    <hyperlink ref="AU56" r:id="rId248"/>
    <hyperlink ref="AU58" r:id="rId249"/>
    <hyperlink ref="AU60" r:id="rId250"/>
    <hyperlink ref="AU61" r:id="rId251"/>
    <hyperlink ref="AU62" r:id="rId252"/>
    <hyperlink ref="AU63" r:id="rId253"/>
    <hyperlink ref="AU64" r:id="rId254"/>
    <hyperlink ref="AU65" r:id="rId255"/>
    <hyperlink ref="AU66" r:id="rId256"/>
    <hyperlink ref="AU67" r:id="rId257"/>
    <hyperlink ref="AU68" r:id="rId258"/>
    <hyperlink ref="AU69" r:id="rId259"/>
    <hyperlink ref="AU70" r:id="rId260"/>
    <hyperlink ref="AU71" r:id="rId261"/>
    <hyperlink ref="AU72" r:id="rId262"/>
    <hyperlink ref="AU73" r:id="rId263"/>
    <hyperlink ref="AU74" r:id="rId264"/>
    <hyperlink ref="AU75" r:id="rId265"/>
    <hyperlink ref="AU76" r:id="rId266"/>
    <hyperlink ref="AU77" r:id="rId267"/>
    <hyperlink ref="AU78" r:id="rId268"/>
    <hyperlink ref="AU79" r:id="rId269"/>
    <hyperlink ref="AU80" r:id="rId270"/>
    <hyperlink ref="AU81" r:id="rId271"/>
    <hyperlink ref="AU82" r:id="rId272"/>
    <hyperlink ref="AU83" r:id="rId273"/>
    <hyperlink ref="AU84" r:id="rId274"/>
    <hyperlink ref="AU85" r:id="rId275"/>
    <hyperlink ref="AU86" r:id="rId276"/>
    <hyperlink ref="AU87" r:id="rId277"/>
    <hyperlink ref="AU88" r:id="rId278"/>
    <hyperlink ref="AU89" r:id="rId279"/>
    <hyperlink ref="AU90" r:id="rId280"/>
    <hyperlink ref="AU91" r:id="rId281"/>
    <hyperlink ref="AU92" r:id="rId282"/>
    <hyperlink ref="AU93" r:id="rId283"/>
    <hyperlink ref="AU94" r:id="rId284"/>
    <hyperlink ref="AU95" r:id="rId285"/>
    <hyperlink ref="AU96" r:id="rId286"/>
    <hyperlink ref="AU97" r:id="rId287"/>
    <hyperlink ref="AU98" r:id="rId288"/>
    <hyperlink ref="AU99" r:id="rId289"/>
    <hyperlink ref="AU100" r:id="rId290"/>
    <hyperlink ref="AU101" r:id="rId291"/>
    <hyperlink ref="AU102" r:id="rId292"/>
    <hyperlink ref="AU103" r:id="rId293"/>
    <hyperlink ref="AU104" r:id="rId294"/>
    <hyperlink ref="AU105" r:id="rId295"/>
    <hyperlink ref="AU106" r:id="rId296"/>
    <hyperlink ref="AU107" r:id="rId297"/>
    <hyperlink ref="AU108" r:id="rId298"/>
    <hyperlink ref="AU109" r:id="rId299"/>
    <hyperlink ref="AU110" r:id="rId300"/>
    <hyperlink ref="AU111" r:id="rId301"/>
    <hyperlink ref="AU112" r:id="rId302"/>
    <hyperlink ref="AU113" r:id="rId303"/>
    <hyperlink ref="AU114" r:id="rId304"/>
    <hyperlink ref="AU115" r:id="rId305"/>
    <hyperlink ref="AU116" r:id="rId306"/>
    <hyperlink ref="AU117" r:id="rId307"/>
    <hyperlink ref="AU118" r:id="rId308"/>
    <hyperlink ref="AU119" r:id="rId309"/>
    <hyperlink ref="AU120" r:id="rId310"/>
    <hyperlink ref="AU121" r:id="rId311"/>
    <hyperlink ref="AU122" r:id="rId312"/>
    <hyperlink ref="AU123" r:id="rId313"/>
    <hyperlink ref="AU124" r:id="rId314"/>
    <hyperlink ref="AU127" r:id="rId315"/>
    <hyperlink ref="AU128" r:id="rId316"/>
    <hyperlink ref="AU129" r:id="rId317"/>
    <hyperlink ref="AU130" r:id="rId318"/>
    <hyperlink ref="AU131" r:id="rId319"/>
    <hyperlink ref="AU132" r:id="rId320"/>
    <hyperlink ref="AU133" r:id="rId321"/>
    <hyperlink ref="AU134" r:id="rId322"/>
    <hyperlink ref="AU135" r:id="rId323"/>
    <hyperlink ref="AU136" r:id="rId324"/>
    <hyperlink ref="AU137" r:id="rId325"/>
    <hyperlink ref="AU138" r:id="rId326"/>
    <hyperlink ref="AU139" r:id="rId327"/>
    <hyperlink ref="AU140" r:id="rId328"/>
    <hyperlink ref="AU141" r:id="rId329"/>
    <hyperlink ref="AU142" r:id="rId330"/>
    <hyperlink ref="AU143" r:id="rId331"/>
    <hyperlink ref="AU144" r:id="rId332"/>
    <hyperlink ref="AU145" r:id="rId333"/>
    <hyperlink ref="AU146" r:id="rId334"/>
    <hyperlink ref="AU147" r:id="rId335"/>
    <hyperlink ref="AU148" r:id="rId336"/>
    <hyperlink ref="AU149" r:id="rId337"/>
    <hyperlink ref="AU150" r:id="rId338"/>
    <hyperlink ref="AU151" r:id="rId339"/>
    <hyperlink ref="AU152" r:id="rId340"/>
    <hyperlink ref="AU153" r:id="rId341"/>
    <hyperlink ref="F3" r:id="rId342"/>
    <hyperlink ref="F4" r:id="rId343"/>
    <hyperlink ref="F5" r:id="rId344"/>
    <hyperlink ref="F6" r:id="rId345"/>
    <hyperlink ref="F7" r:id="rId346"/>
    <hyperlink ref="F8" r:id="rId347"/>
    <hyperlink ref="F9" r:id="rId348"/>
    <hyperlink ref="F10" r:id="rId349"/>
    <hyperlink ref="F11" r:id="rId350"/>
    <hyperlink ref="F12" r:id="rId351"/>
    <hyperlink ref="F13" r:id="rId352"/>
    <hyperlink ref="F14" r:id="rId353"/>
    <hyperlink ref="F15" r:id="rId354"/>
    <hyperlink ref="F16" r:id="rId355"/>
    <hyperlink ref="F17" r:id="rId356"/>
    <hyperlink ref="F18" r:id="rId357"/>
    <hyperlink ref="F19" r:id="rId358"/>
    <hyperlink ref="F20" r:id="rId359"/>
    <hyperlink ref="F21" r:id="rId360"/>
    <hyperlink ref="F22" r:id="rId361"/>
    <hyperlink ref="F23" r:id="rId362"/>
    <hyperlink ref="F24" r:id="rId363"/>
    <hyperlink ref="F25" r:id="rId364"/>
    <hyperlink ref="F26" r:id="rId365"/>
    <hyperlink ref="F27" r:id="rId366"/>
    <hyperlink ref="F28" r:id="rId367"/>
    <hyperlink ref="F29" r:id="rId368"/>
    <hyperlink ref="F30" r:id="rId369"/>
    <hyperlink ref="F31" r:id="rId370"/>
    <hyperlink ref="F32" r:id="rId371"/>
    <hyperlink ref="F33" r:id="rId372"/>
    <hyperlink ref="F34" r:id="rId373"/>
    <hyperlink ref="F35" r:id="rId374"/>
    <hyperlink ref="F36" r:id="rId375"/>
    <hyperlink ref="F37" r:id="rId376"/>
    <hyperlink ref="F38" r:id="rId377"/>
    <hyperlink ref="F39" r:id="rId378"/>
    <hyperlink ref="F40" r:id="rId379"/>
    <hyperlink ref="F41" r:id="rId380"/>
    <hyperlink ref="F42" r:id="rId381"/>
    <hyperlink ref="F43" r:id="rId382"/>
    <hyperlink ref="F44" r:id="rId383"/>
    <hyperlink ref="F45" r:id="rId384"/>
    <hyperlink ref="F46" r:id="rId385"/>
    <hyperlink ref="F47" r:id="rId386"/>
    <hyperlink ref="F48" r:id="rId387"/>
    <hyperlink ref="F49" r:id="rId388"/>
    <hyperlink ref="F50" r:id="rId389"/>
    <hyperlink ref="F51" r:id="rId390"/>
    <hyperlink ref="F52" r:id="rId391"/>
    <hyperlink ref="F53" r:id="rId392"/>
    <hyperlink ref="F54" r:id="rId393"/>
    <hyperlink ref="F55" r:id="rId394"/>
    <hyperlink ref="F56" r:id="rId395"/>
    <hyperlink ref="F57" r:id="rId396"/>
    <hyperlink ref="F58" r:id="rId397"/>
    <hyperlink ref="F59" r:id="rId398"/>
    <hyperlink ref="F60" r:id="rId399"/>
    <hyperlink ref="F61" r:id="rId400"/>
    <hyperlink ref="F62" r:id="rId401"/>
    <hyperlink ref="F63" r:id="rId402"/>
    <hyperlink ref="F64" r:id="rId403"/>
    <hyperlink ref="F65" r:id="rId404"/>
    <hyperlink ref="F66" r:id="rId405"/>
    <hyperlink ref="F67" r:id="rId406"/>
    <hyperlink ref="F68" r:id="rId407"/>
    <hyperlink ref="F69" r:id="rId408"/>
    <hyperlink ref="F70" r:id="rId409"/>
    <hyperlink ref="F71" r:id="rId410"/>
    <hyperlink ref="F72" r:id="rId411"/>
    <hyperlink ref="F73" r:id="rId412"/>
    <hyperlink ref="F74" r:id="rId413"/>
    <hyperlink ref="F75" r:id="rId414"/>
    <hyperlink ref="F76" r:id="rId415"/>
    <hyperlink ref="F77" r:id="rId416"/>
    <hyperlink ref="F78" r:id="rId417"/>
    <hyperlink ref="F79" r:id="rId418"/>
    <hyperlink ref="F80" r:id="rId419"/>
    <hyperlink ref="F81" r:id="rId420"/>
    <hyperlink ref="F82" r:id="rId421"/>
    <hyperlink ref="F83" r:id="rId422"/>
    <hyperlink ref="F84" r:id="rId423"/>
    <hyperlink ref="F85" r:id="rId424"/>
    <hyperlink ref="F86" r:id="rId425"/>
    <hyperlink ref="F87" r:id="rId426"/>
    <hyperlink ref="F88" r:id="rId427"/>
    <hyperlink ref="F89" r:id="rId428"/>
    <hyperlink ref="F90" r:id="rId429"/>
    <hyperlink ref="F91" r:id="rId430"/>
    <hyperlink ref="F92" r:id="rId431"/>
    <hyperlink ref="F93" r:id="rId432"/>
    <hyperlink ref="F94" r:id="rId433"/>
    <hyperlink ref="F95" r:id="rId434"/>
    <hyperlink ref="F96" r:id="rId435"/>
    <hyperlink ref="F97" r:id="rId436"/>
    <hyperlink ref="F98" r:id="rId437"/>
    <hyperlink ref="F99" r:id="rId438"/>
    <hyperlink ref="F100" r:id="rId439"/>
    <hyperlink ref="F101" r:id="rId440"/>
    <hyperlink ref="F102" r:id="rId441"/>
    <hyperlink ref="F103" r:id="rId442"/>
    <hyperlink ref="F104" r:id="rId443"/>
    <hyperlink ref="F105" r:id="rId444"/>
    <hyperlink ref="F106" r:id="rId445"/>
    <hyperlink ref="F107" r:id="rId446"/>
    <hyperlink ref="F108" r:id="rId447"/>
    <hyperlink ref="F109" r:id="rId448"/>
    <hyperlink ref="F110" r:id="rId449"/>
    <hyperlink ref="F111" r:id="rId450"/>
    <hyperlink ref="F112" r:id="rId451"/>
    <hyperlink ref="F113" r:id="rId452"/>
    <hyperlink ref="F114" r:id="rId453"/>
    <hyperlink ref="F115" r:id="rId454"/>
    <hyperlink ref="F116" r:id="rId455"/>
    <hyperlink ref="F117" r:id="rId456"/>
    <hyperlink ref="F118" r:id="rId457"/>
    <hyperlink ref="F119" r:id="rId458"/>
    <hyperlink ref="F120" r:id="rId459"/>
    <hyperlink ref="F121" r:id="rId460"/>
    <hyperlink ref="F122" r:id="rId461"/>
    <hyperlink ref="F123" r:id="rId462"/>
    <hyperlink ref="F124" r:id="rId463"/>
    <hyperlink ref="F125" r:id="rId464"/>
    <hyperlink ref="F126" r:id="rId465"/>
    <hyperlink ref="F127" r:id="rId466"/>
    <hyperlink ref="F128" r:id="rId467"/>
    <hyperlink ref="F129" r:id="rId468"/>
    <hyperlink ref="F130" r:id="rId469"/>
    <hyperlink ref="F131" r:id="rId470"/>
    <hyperlink ref="F132" r:id="rId471"/>
    <hyperlink ref="F133" r:id="rId472"/>
    <hyperlink ref="F134" r:id="rId473"/>
    <hyperlink ref="F135" r:id="rId474"/>
    <hyperlink ref="F136" r:id="rId475"/>
    <hyperlink ref="F137" r:id="rId476"/>
    <hyperlink ref="F138" r:id="rId477"/>
    <hyperlink ref="F139" r:id="rId478"/>
    <hyperlink ref="F140" r:id="rId479"/>
    <hyperlink ref="F141" r:id="rId480"/>
    <hyperlink ref="F142" r:id="rId481"/>
    <hyperlink ref="F143" r:id="rId482"/>
    <hyperlink ref="F144" r:id="rId483"/>
    <hyperlink ref="F145" r:id="rId484"/>
    <hyperlink ref="F146" r:id="rId485"/>
    <hyperlink ref="F147" r:id="rId486"/>
    <hyperlink ref="F148" r:id="rId487"/>
    <hyperlink ref="F149" r:id="rId488"/>
    <hyperlink ref="F150" r:id="rId489"/>
    <hyperlink ref="F151" r:id="rId490"/>
    <hyperlink ref="F152" r:id="rId491"/>
    <hyperlink ref="F153" r:id="rId492"/>
    <hyperlink ref="AX3" r:id="rId493"/>
    <hyperlink ref="AX4" r:id="rId494"/>
    <hyperlink ref="AX5" r:id="rId495"/>
    <hyperlink ref="AX6" r:id="rId496"/>
    <hyperlink ref="AX7" r:id="rId497"/>
    <hyperlink ref="AX8" r:id="rId498"/>
    <hyperlink ref="AX9" r:id="rId499"/>
    <hyperlink ref="AX10" r:id="rId500"/>
    <hyperlink ref="AX11" r:id="rId501"/>
    <hyperlink ref="AX12" r:id="rId502"/>
    <hyperlink ref="AX13" r:id="rId503"/>
    <hyperlink ref="AX14" r:id="rId504"/>
    <hyperlink ref="AX15" r:id="rId505"/>
    <hyperlink ref="AX16" r:id="rId506"/>
    <hyperlink ref="AX17" r:id="rId507"/>
    <hyperlink ref="AX18" r:id="rId508"/>
    <hyperlink ref="AX19" r:id="rId509"/>
    <hyperlink ref="AX20" r:id="rId510"/>
    <hyperlink ref="AX21" r:id="rId511"/>
    <hyperlink ref="AX22" r:id="rId512"/>
    <hyperlink ref="AX23" r:id="rId513"/>
    <hyperlink ref="AX24" r:id="rId514"/>
    <hyperlink ref="AX25" r:id="rId515"/>
    <hyperlink ref="AX26" r:id="rId516"/>
    <hyperlink ref="AX27" r:id="rId517"/>
    <hyperlink ref="AX28" r:id="rId518"/>
    <hyperlink ref="AX29" r:id="rId519"/>
    <hyperlink ref="AX30" r:id="rId520"/>
    <hyperlink ref="AX31" r:id="rId521"/>
    <hyperlink ref="AX32" r:id="rId522"/>
    <hyperlink ref="AX33" r:id="rId523"/>
    <hyperlink ref="AX34" r:id="rId524"/>
    <hyperlink ref="AX35" r:id="rId525"/>
    <hyperlink ref="AX36" r:id="rId526"/>
    <hyperlink ref="AX37" r:id="rId527"/>
    <hyperlink ref="AX38" r:id="rId528"/>
    <hyperlink ref="AX39" r:id="rId529"/>
    <hyperlink ref="AX40" r:id="rId530"/>
    <hyperlink ref="AX41" r:id="rId531"/>
    <hyperlink ref="AX42" r:id="rId532"/>
    <hyperlink ref="AX43" r:id="rId533"/>
    <hyperlink ref="AX44" r:id="rId534"/>
    <hyperlink ref="AX45" r:id="rId535"/>
    <hyperlink ref="AX46" r:id="rId536"/>
    <hyperlink ref="AX47" r:id="rId537"/>
    <hyperlink ref="AX48" r:id="rId538"/>
    <hyperlink ref="AX49" r:id="rId539"/>
    <hyperlink ref="AX50" r:id="rId540"/>
    <hyperlink ref="AX51" r:id="rId541"/>
    <hyperlink ref="AX52" r:id="rId542"/>
    <hyperlink ref="AX53" r:id="rId543"/>
    <hyperlink ref="AX54" r:id="rId544"/>
    <hyperlink ref="AX55" r:id="rId545"/>
    <hyperlink ref="AX56" r:id="rId546"/>
    <hyperlink ref="AX57" r:id="rId547"/>
    <hyperlink ref="AX58" r:id="rId548"/>
    <hyperlink ref="AX59" r:id="rId549"/>
    <hyperlink ref="AX60" r:id="rId550"/>
    <hyperlink ref="AX61" r:id="rId551"/>
    <hyperlink ref="AX62" r:id="rId552"/>
    <hyperlink ref="AX63" r:id="rId553"/>
    <hyperlink ref="AX64" r:id="rId554"/>
    <hyperlink ref="AX65" r:id="rId555"/>
    <hyperlink ref="AX66" r:id="rId556"/>
    <hyperlink ref="AX67" r:id="rId557"/>
    <hyperlink ref="AX68" r:id="rId558"/>
    <hyperlink ref="AX69" r:id="rId559"/>
    <hyperlink ref="AX70" r:id="rId560"/>
    <hyperlink ref="AX71" r:id="rId561"/>
    <hyperlink ref="AX72" r:id="rId562"/>
    <hyperlink ref="AX73" r:id="rId563"/>
    <hyperlink ref="AX74" r:id="rId564"/>
    <hyperlink ref="AX75" r:id="rId565"/>
    <hyperlink ref="AX76" r:id="rId566"/>
    <hyperlink ref="AX77" r:id="rId567"/>
    <hyperlink ref="AX78" r:id="rId568"/>
    <hyperlink ref="AX79" r:id="rId569"/>
    <hyperlink ref="AX80" r:id="rId570"/>
    <hyperlink ref="AX81" r:id="rId571"/>
    <hyperlink ref="AX82" r:id="rId572"/>
    <hyperlink ref="AX83" r:id="rId573"/>
    <hyperlink ref="AX84" r:id="rId574"/>
    <hyperlink ref="AX85" r:id="rId575"/>
    <hyperlink ref="AX86" r:id="rId576"/>
    <hyperlink ref="AX87" r:id="rId577"/>
    <hyperlink ref="AX88" r:id="rId578"/>
    <hyperlink ref="AX89" r:id="rId579"/>
    <hyperlink ref="AX90" r:id="rId580"/>
    <hyperlink ref="AX91" r:id="rId581"/>
    <hyperlink ref="AX92" r:id="rId582"/>
    <hyperlink ref="AX93" r:id="rId583"/>
    <hyperlink ref="AX94" r:id="rId584"/>
    <hyperlink ref="AX95" r:id="rId585"/>
    <hyperlink ref="AX96" r:id="rId586"/>
    <hyperlink ref="AX97" r:id="rId587"/>
    <hyperlink ref="AX98" r:id="rId588"/>
    <hyperlink ref="AX99" r:id="rId589"/>
    <hyperlink ref="AX100" r:id="rId590"/>
    <hyperlink ref="AX101" r:id="rId591"/>
    <hyperlink ref="AX102" r:id="rId592"/>
    <hyperlink ref="AX103" r:id="rId593"/>
    <hyperlink ref="AX104" r:id="rId594"/>
    <hyperlink ref="AX105" r:id="rId595"/>
    <hyperlink ref="AX106" r:id="rId596"/>
    <hyperlink ref="AX107" r:id="rId597"/>
    <hyperlink ref="AX108" r:id="rId598"/>
    <hyperlink ref="AX109" r:id="rId599"/>
    <hyperlink ref="AX110" r:id="rId600"/>
    <hyperlink ref="AX111" r:id="rId601"/>
    <hyperlink ref="AX112" r:id="rId602"/>
    <hyperlink ref="AX113" r:id="rId603"/>
    <hyperlink ref="AX114" r:id="rId604"/>
    <hyperlink ref="AX115" r:id="rId605"/>
    <hyperlink ref="AX116" r:id="rId606"/>
    <hyperlink ref="AX117" r:id="rId607"/>
    <hyperlink ref="AX118" r:id="rId608"/>
    <hyperlink ref="AX119" r:id="rId609"/>
    <hyperlink ref="AX120" r:id="rId610"/>
    <hyperlink ref="AX121" r:id="rId611"/>
    <hyperlink ref="AX122" r:id="rId612"/>
    <hyperlink ref="AX123" r:id="rId613"/>
    <hyperlink ref="AX124" r:id="rId614"/>
    <hyperlink ref="AX125" r:id="rId615"/>
    <hyperlink ref="AX126" r:id="rId616"/>
    <hyperlink ref="AX127" r:id="rId617"/>
    <hyperlink ref="AX128" r:id="rId618"/>
    <hyperlink ref="AX129" r:id="rId619"/>
    <hyperlink ref="AX130" r:id="rId620"/>
    <hyperlink ref="AX131" r:id="rId621"/>
    <hyperlink ref="AX132" r:id="rId622"/>
    <hyperlink ref="AX133" r:id="rId623"/>
    <hyperlink ref="AX134" r:id="rId624"/>
    <hyperlink ref="AX135" r:id="rId625"/>
    <hyperlink ref="AX136" r:id="rId626"/>
    <hyperlink ref="AX137" r:id="rId627"/>
    <hyperlink ref="AX138" r:id="rId628"/>
    <hyperlink ref="AX139" r:id="rId629"/>
    <hyperlink ref="AX140" r:id="rId630"/>
    <hyperlink ref="AX141" r:id="rId631"/>
    <hyperlink ref="AX142" r:id="rId632"/>
    <hyperlink ref="AX143" r:id="rId633"/>
    <hyperlink ref="AX144" r:id="rId634"/>
    <hyperlink ref="AX145" r:id="rId635"/>
    <hyperlink ref="AX146" r:id="rId636"/>
    <hyperlink ref="AX147" r:id="rId637"/>
    <hyperlink ref="AX148" r:id="rId638"/>
    <hyperlink ref="AX149" r:id="rId639"/>
    <hyperlink ref="AX150" r:id="rId640"/>
    <hyperlink ref="AX151" r:id="rId641"/>
    <hyperlink ref="AX152" r:id="rId642"/>
    <hyperlink ref="AX153" r:id="rId643"/>
    <hyperlink ref="AK174" r:id="rId644"/>
    <hyperlink ref="AL154" r:id="rId645"/>
    <hyperlink ref="AL155" r:id="rId646"/>
    <hyperlink ref="AL156" r:id="rId647"/>
    <hyperlink ref="AL158" r:id="rId648"/>
    <hyperlink ref="AL159" r:id="rId649"/>
    <hyperlink ref="AL161" r:id="rId650"/>
    <hyperlink ref="AL163" r:id="rId651"/>
    <hyperlink ref="AL165" r:id="rId652"/>
    <hyperlink ref="AL166" r:id="rId653"/>
    <hyperlink ref="AL167" r:id="rId654"/>
    <hyperlink ref="AL168" r:id="rId655"/>
    <hyperlink ref="AL169" r:id="rId656"/>
    <hyperlink ref="AL170" r:id="rId657"/>
    <hyperlink ref="AL172" r:id="rId658"/>
    <hyperlink ref="AL173" r:id="rId659"/>
    <hyperlink ref="AL174" r:id="rId660"/>
    <hyperlink ref="AL176" r:id="rId661"/>
    <hyperlink ref="AL177" r:id="rId662"/>
    <hyperlink ref="AL178" r:id="rId663"/>
    <hyperlink ref="AL180" r:id="rId664"/>
    <hyperlink ref="AL181" r:id="rId665"/>
    <hyperlink ref="AL182" r:id="rId666"/>
    <hyperlink ref="AL183" r:id="rId667"/>
    <hyperlink ref="AL184" r:id="rId668"/>
    <hyperlink ref="AO154" r:id="rId669"/>
    <hyperlink ref="AO155" r:id="rId670"/>
    <hyperlink ref="AO156" r:id="rId671"/>
    <hyperlink ref="AO157" r:id="rId672"/>
    <hyperlink ref="AO158" r:id="rId673"/>
    <hyperlink ref="AO159" r:id="rId674"/>
    <hyperlink ref="AO160" r:id="rId675"/>
    <hyperlink ref="AO161" r:id="rId676"/>
    <hyperlink ref="AO162" r:id="rId677"/>
    <hyperlink ref="AO163" r:id="rId678"/>
    <hyperlink ref="AO164" r:id="rId679"/>
    <hyperlink ref="AO165" r:id="rId680"/>
    <hyperlink ref="AO166" r:id="rId681"/>
    <hyperlink ref="AO167" r:id="rId682"/>
    <hyperlink ref="AO168" r:id="rId683"/>
    <hyperlink ref="AO169" r:id="rId684"/>
    <hyperlink ref="AO170" r:id="rId685"/>
    <hyperlink ref="AO171" r:id="rId686"/>
    <hyperlink ref="AO172" r:id="rId687"/>
    <hyperlink ref="AO173" r:id="rId688"/>
    <hyperlink ref="AO174" r:id="rId689"/>
    <hyperlink ref="AO175" r:id="rId690"/>
    <hyperlink ref="AO176" r:id="rId691"/>
    <hyperlink ref="AO177" r:id="rId692"/>
    <hyperlink ref="AO178" r:id="rId693"/>
    <hyperlink ref="AO179" r:id="rId694"/>
    <hyperlink ref="AO180" r:id="rId695"/>
    <hyperlink ref="AO181" r:id="rId696"/>
    <hyperlink ref="AO182" r:id="rId697"/>
    <hyperlink ref="AO183" r:id="rId698"/>
    <hyperlink ref="AO184" r:id="rId699"/>
    <hyperlink ref="AU154" r:id="rId700"/>
    <hyperlink ref="AU155" r:id="rId701"/>
    <hyperlink ref="AU156" r:id="rId702"/>
    <hyperlink ref="AU157" r:id="rId703"/>
    <hyperlink ref="AU158" r:id="rId704"/>
    <hyperlink ref="AU160" r:id="rId705"/>
    <hyperlink ref="AU161" r:id="rId706"/>
    <hyperlink ref="AU162" r:id="rId707"/>
    <hyperlink ref="AU163" r:id="rId708"/>
    <hyperlink ref="AU165" r:id="rId709"/>
    <hyperlink ref="AU166" r:id="rId710"/>
    <hyperlink ref="AU167" r:id="rId711"/>
    <hyperlink ref="AU168" r:id="rId712"/>
    <hyperlink ref="AU169" r:id="rId713"/>
    <hyperlink ref="AU170" r:id="rId714"/>
    <hyperlink ref="AU171" r:id="rId715"/>
    <hyperlink ref="AU172" r:id="rId716"/>
    <hyperlink ref="AU173" r:id="rId717"/>
    <hyperlink ref="AU174" r:id="rId718"/>
    <hyperlink ref="AU175" r:id="rId719"/>
    <hyperlink ref="AU176" r:id="rId720"/>
    <hyperlink ref="AU177" r:id="rId721"/>
    <hyperlink ref="AU178" r:id="rId722"/>
    <hyperlink ref="AU179" r:id="rId723"/>
    <hyperlink ref="AU180" r:id="rId724"/>
    <hyperlink ref="AU181" r:id="rId725"/>
    <hyperlink ref="AU182" r:id="rId726"/>
    <hyperlink ref="AU183" r:id="rId727"/>
    <hyperlink ref="AU184" r:id="rId728"/>
    <hyperlink ref="F154" r:id="rId729"/>
    <hyperlink ref="F155" r:id="rId730"/>
    <hyperlink ref="F156" r:id="rId731"/>
    <hyperlink ref="F157" r:id="rId732"/>
    <hyperlink ref="F158" r:id="rId733"/>
    <hyperlink ref="F159" r:id="rId734"/>
    <hyperlink ref="F160" r:id="rId735"/>
    <hyperlink ref="F161" r:id="rId736"/>
    <hyperlink ref="F162" r:id="rId737"/>
    <hyperlink ref="F163" r:id="rId738"/>
    <hyperlink ref="F164" r:id="rId739"/>
    <hyperlink ref="F165" r:id="rId740"/>
    <hyperlink ref="F166" r:id="rId741"/>
    <hyperlink ref="F167" r:id="rId742"/>
    <hyperlink ref="F168" r:id="rId743"/>
    <hyperlink ref="F169" r:id="rId744"/>
    <hyperlink ref="F170" r:id="rId745"/>
    <hyperlink ref="F171" r:id="rId746"/>
    <hyperlink ref="F172" r:id="rId747"/>
    <hyperlink ref="F173" r:id="rId748"/>
    <hyperlink ref="F174" r:id="rId749"/>
    <hyperlink ref="F175" r:id="rId750"/>
    <hyperlink ref="F176" r:id="rId751"/>
    <hyperlink ref="F177" r:id="rId752"/>
    <hyperlink ref="F178" r:id="rId753"/>
    <hyperlink ref="F179" r:id="rId754"/>
    <hyperlink ref="F180" r:id="rId755"/>
    <hyperlink ref="F181" r:id="rId756"/>
    <hyperlink ref="F182" r:id="rId757"/>
    <hyperlink ref="F183" r:id="rId758"/>
    <hyperlink ref="F184" r:id="rId759"/>
    <hyperlink ref="AX154" r:id="rId760"/>
    <hyperlink ref="AX155" r:id="rId761"/>
    <hyperlink ref="AX156" r:id="rId762"/>
    <hyperlink ref="AX157" r:id="rId763"/>
    <hyperlink ref="AX158" r:id="rId764"/>
    <hyperlink ref="AX159" r:id="rId765"/>
    <hyperlink ref="AX160" r:id="rId766"/>
    <hyperlink ref="AX161" r:id="rId767"/>
    <hyperlink ref="AX162" r:id="rId768"/>
    <hyperlink ref="AX163" r:id="rId769"/>
    <hyperlink ref="AX164" r:id="rId770"/>
    <hyperlink ref="AX165" r:id="rId771"/>
    <hyperlink ref="AX166" r:id="rId772"/>
    <hyperlink ref="AX167" r:id="rId773"/>
    <hyperlink ref="AX168" r:id="rId774"/>
    <hyperlink ref="AX169" r:id="rId775"/>
    <hyperlink ref="AX170" r:id="rId776"/>
    <hyperlink ref="AX171" r:id="rId777"/>
    <hyperlink ref="AX172" r:id="rId778"/>
    <hyperlink ref="AX173" r:id="rId779"/>
    <hyperlink ref="AX174" r:id="rId780"/>
    <hyperlink ref="AX175" r:id="rId781"/>
    <hyperlink ref="AX176" r:id="rId782"/>
    <hyperlink ref="AX177" r:id="rId783"/>
    <hyperlink ref="AX178" r:id="rId784"/>
    <hyperlink ref="AX179" r:id="rId785"/>
    <hyperlink ref="AX180" r:id="rId786"/>
    <hyperlink ref="AX181" r:id="rId787"/>
    <hyperlink ref="AX182" r:id="rId788"/>
    <hyperlink ref="AX183" r:id="rId789"/>
    <hyperlink ref="AX184" r:id="rId790"/>
  </hyperlinks>
  <pageMargins left="0.7" right="0.7" top="0.75" bottom="0.75" header="0.3" footer="0.3"/>
  <pageSetup orientation="portrait" horizontalDpi="0" verticalDpi="0" r:id="rId791"/>
  <legacyDrawing r:id="rId792"/>
  <tableParts count="1">
    <tablePart r:id="rId79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49</v>
      </c>
    </row>
    <row r="2" spans="1:1" ht="15" customHeight="1" x14ac:dyDescent="0.25"/>
    <row r="3" spans="1:1" ht="15" customHeight="1" x14ac:dyDescent="0.25">
      <c r="A3" s="32" t="s">
        <v>50</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10"/>
  <sheetViews>
    <sheetView workbookViewId="0">
      <pane ySplit="2" topLeftCell="A3" activePane="bottomLeft" state="frozen"/>
      <selection pane="bottomLeft" activeCell="A3" sqref="A3"/>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hidden="1" customWidth="1"/>
    <col min="12" max="12" width="9.7109375" hidden="1" customWidth="1"/>
    <col min="13" max="13" width="13.140625" hidden="1" customWidth="1"/>
    <col min="14" max="15" width="8.42578125" hidden="1" customWidth="1"/>
    <col min="16" max="16" width="18.28515625" hidden="1" customWidth="1"/>
    <col min="17" max="17" width="14.85546875" hidden="1" customWidth="1"/>
    <col min="18" max="18" width="14.5703125" hidden="1" customWidth="1"/>
    <col min="19" max="21" width="24.140625" hidden="1" customWidth="1"/>
    <col min="22" max="22" width="21.28515625" hidden="1" customWidth="1"/>
    <col min="23" max="23" width="19.28515625" hidden="1" customWidth="1"/>
    <col min="24" max="24" width="10" hidden="1" customWidth="1"/>
    <col min="25" max="25" width="13" customWidth="1"/>
  </cols>
  <sheetData>
    <row r="1" spans="1:24" x14ac:dyDescent="0.25">
      <c r="B1" s="56" t="s">
        <v>39</v>
      </c>
      <c r="C1" s="57"/>
      <c r="D1" s="57"/>
      <c r="E1" s="58"/>
      <c r="F1" s="55" t="s">
        <v>43</v>
      </c>
      <c r="G1" s="59" t="s">
        <v>44</v>
      </c>
      <c r="H1" s="60"/>
      <c r="I1" s="61" t="s">
        <v>40</v>
      </c>
      <c r="J1" s="62"/>
      <c r="K1" s="63" t="s">
        <v>42</v>
      </c>
      <c r="L1" s="64"/>
      <c r="M1" s="64"/>
      <c r="N1" s="64"/>
      <c r="O1" s="64"/>
      <c r="P1" s="64"/>
      <c r="Q1" s="64"/>
      <c r="R1" s="64"/>
      <c r="S1" s="64"/>
      <c r="T1" s="64"/>
      <c r="U1" s="64"/>
      <c r="V1" s="64"/>
      <c r="W1" s="64"/>
      <c r="X1" s="64"/>
    </row>
    <row r="2" spans="1:24" s="13" customFormat="1" ht="30" customHeight="1" x14ac:dyDescent="0.25">
      <c r="A2" s="11" t="s">
        <v>144</v>
      </c>
      <c r="B2" s="13" t="s">
        <v>21</v>
      </c>
      <c r="C2" s="13" t="s">
        <v>20</v>
      </c>
      <c r="D2" s="13" t="s">
        <v>11</v>
      </c>
      <c r="E2" s="13" t="s">
        <v>145</v>
      </c>
      <c r="F2" s="13" t="s">
        <v>46</v>
      </c>
      <c r="G2" s="13" t="s">
        <v>167</v>
      </c>
      <c r="H2" s="13" t="s">
        <v>168</v>
      </c>
      <c r="I2" s="13" t="s">
        <v>12</v>
      </c>
      <c r="J2" s="13" t="s">
        <v>166</v>
      </c>
      <c r="K2" s="13" t="s">
        <v>146</v>
      </c>
      <c r="L2" s="13" t="s">
        <v>148</v>
      </c>
      <c r="M2" s="13" t="s">
        <v>149</v>
      </c>
      <c r="N2" s="13" t="s">
        <v>150</v>
      </c>
      <c r="O2" s="13" t="s">
        <v>151</v>
      </c>
      <c r="P2" s="13" t="s">
        <v>170</v>
      </c>
      <c r="Q2" s="13" t="s">
        <v>171</v>
      </c>
      <c r="R2" s="13" t="s">
        <v>152</v>
      </c>
      <c r="S2" s="13" t="s">
        <v>153</v>
      </c>
      <c r="T2" s="13" t="s">
        <v>154</v>
      </c>
      <c r="U2" s="13" t="s">
        <v>155</v>
      </c>
      <c r="V2" s="13" t="s">
        <v>156</v>
      </c>
      <c r="W2" s="13" t="s">
        <v>157</v>
      </c>
      <c r="X2" s="13" t="s">
        <v>158</v>
      </c>
    </row>
    <row r="3" spans="1:24" x14ac:dyDescent="0.25">
      <c r="A3" s="14"/>
      <c r="B3" s="15"/>
      <c r="C3" s="15"/>
      <c r="D3" s="15"/>
      <c r="E3" s="15"/>
      <c r="F3" s="16"/>
      <c r="G3" s="65"/>
      <c r="H3" s="65"/>
      <c r="I3" s="53"/>
      <c r="J3" s="53"/>
      <c r="K3" s="48"/>
      <c r="L3" s="48"/>
      <c r="M3" s="48"/>
      <c r="N3" s="48"/>
      <c r="O3" s="48"/>
      <c r="P3" s="48"/>
      <c r="Q3" s="48"/>
      <c r="R3" s="48"/>
      <c r="S3" s="48"/>
      <c r="T3" s="48"/>
      <c r="U3" s="48"/>
      <c r="V3" s="48"/>
      <c r="W3" s="49"/>
      <c r="X3" s="49"/>
    </row>
    <row r="10" spans="1:24" ht="14.25" customHeight="1" x14ac:dyDescent="0.25"/>
  </sheetData>
  <dataConsolidate/>
  <dataValidations count="8">
    <dataValidation allowBlank="1" showInputMessage="1" promptTitle="Group Vertex Color" prompt="To select a color to use for all vertices in the group, right-click and select Select Color on the right-click menu." sqref="B3"/>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
      <formula1>ValidGroupShapes</formula1>
    </dataValidation>
    <dataValidation allowBlank="1" showInputMessage="1" showErrorMessage="1" promptTitle="Group Name" prompt="Enter the name of the group." sqref="A3"/>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
      <formula1>ValidBooleansDefaultFalse</formula1>
    </dataValidation>
    <dataValidation allowBlank="1" sqref="K3"/>
    <dataValidation allowBlank="1" showInputMessage="1" showErrorMessage="1" errorTitle="Invalid Group Collapsed" error="You have entered an unrecognized &quot;group collapsed.&quot;  Try selecting from the drop-down list instead." promptTitle="Group Label" prompt="Enter an optional group label." sqref="F3"/>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3"/>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x14ac:dyDescent="0.25">
      <c r="A1" s="1" t="s">
        <v>144</v>
      </c>
      <c r="B1" s="1" t="s">
        <v>5</v>
      </c>
      <c r="C1" s="1" t="s">
        <v>147</v>
      </c>
    </row>
    <row r="2" spans="1:3" x14ac:dyDescent="0.25">
      <c r="C2" s="3"/>
    </row>
  </sheetData>
  <dataConsolidate/>
  <dataValidations xWindow="58" yWindow="226" count="3">
    <dataValidation allowBlank="1" showInputMessage="1" showErrorMessage="1" promptTitle="Group Name" prompt="Enter the name of the group.  The group name must also be entered on the Groups worksheet." sqref="A2"/>
    <dataValidation allowBlank="1" showInputMessage="1" showErrorMessage="1" promptTitle="Vertex Name" prompt="Enter the name of a vertex to include in the group." sqref="B2"/>
    <dataValidation allowBlank="1" showInputMessage="1" promptTitle="Vertex ID" prompt="This is the value of the hidden ID cell in the Vertices worksheet.  It gets filled in by the items on the NodeXL, Analysis, Groups menu." sqref="C2"/>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workbookViewId="0">
      <selection activeCell="C40" sqref="C40"/>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162</v>
      </c>
      <c r="B1" s="13" t="s">
        <v>17</v>
      </c>
      <c r="D1" t="s">
        <v>79</v>
      </c>
      <c r="E1" t="s">
        <v>80</v>
      </c>
      <c r="F1" s="37" t="s">
        <v>86</v>
      </c>
      <c r="G1" s="38" t="s">
        <v>87</v>
      </c>
      <c r="H1" s="37" t="s">
        <v>92</v>
      </c>
      <c r="I1" s="38" t="s">
        <v>93</v>
      </c>
      <c r="J1" s="37" t="s">
        <v>98</v>
      </c>
      <c r="K1" s="38" t="s">
        <v>99</v>
      </c>
      <c r="L1" s="37" t="s">
        <v>104</v>
      </c>
      <c r="M1" s="38" t="s">
        <v>105</v>
      </c>
      <c r="N1" s="37" t="s">
        <v>110</v>
      </c>
      <c r="O1" s="38" t="s">
        <v>111</v>
      </c>
      <c r="P1" s="38" t="s">
        <v>138</v>
      </c>
      <c r="Q1" s="38" t="s">
        <v>139</v>
      </c>
      <c r="R1" s="37" t="s">
        <v>116</v>
      </c>
      <c r="S1" s="37" t="s">
        <v>117</v>
      </c>
      <c r="T1" s="37" t="s">
        <v>122</v>
      </c>
      <c r="U1" s="38" t="s">
        <v>123</v>
      </c>
      <c r="W1" t="s">
        <v>127</v>
      </c>
      <c r="X1" t="s">
        <v>17</v>
      </c>
    </row>
    <row r="2" spans="1:24" ht="15.75" thickTop="1" x14ac:dyDescent="0.25">
      <c r="A2" s="36"/>
      <c r="B2" s="36"/>
      <c r="D2" s="33">
        <f>MIN(Vertices[Degree])</f>
        <v>0</v>
      </c>
      <c r="E2" s="3">
        <f>COUNTIF(Vertices[Degree], "&gt;= " &amp; D2) - COUNTIF(Vertices[Degree], "&gt;=" &amp; D3)</f>
        <v>0</v>
      </c>
      <c r="F2" s="39">
        <f>MIN(Vertices[In-Degree])</f>
        <v>0</v>
      </c>
      <c r="G2" s="40">
        <f>COUNTIF(Vertices[In-Degree], "&gt;= " &amp; F2) - COUNTIF(Vertices[In-Degree], "&gt;=" &amp; F3)</f>
        <v>0</v>
      </c>
      <c r="H2" s="39">
        <f>MIN(Vertices[Out-Degree])</f>
        <v>0</v>
      </c>
      <c r="I2" s="40">
        <f>COUNTIF(Vertices[Out-Degree], "&gt;= " &amp; H2) - COUNTIF(Vertices[Out-Degree], "&gt;=" &amp; H3)</f>
        <v>0</v>
      </c>
      <c r="J2" s="39">
        <f>MIN(Vertices[Betweenness Centrality])</f>
        <v>0</v>
      </c>
      <c r="K2" s="40">
        <f>COUNTIF(Vertices[Betweenness Centrality], "&gt;= " &amp; J2) - COUNTIF(Vertices[Betweenness Centrality], "&gt;=" &amp; J3)</f>
        <v>0</v>
      </c>
      <c r="L2" s="39">
        <f>MIN(Vertices[Closeness Centrality])</f>
        <v>0</v>
      </c>
      <c r="M2" s="40">
        <f>COUNTIF(Vertices[Closeness Centrality], "&gt;= " &amp; L2) - COUNTIF(Vertices[Closeness Centrality], "&gt;=" &amp; L3)</f>
        <v>0</v>
      </c>
      <c r="N2" s="39">
        <f>MIN(Vertices[Eigenvector Centrality])</f>
        <v>0</v>
      </c>
      <c r="O2" s="40">
        <f>COUNTIF(Vertices[Eigenvector Centrality], "&gt;= " &amp; N2) - COUNTIF(Vertices[Eigenvector Centrality], "&gt;=" &amp; N3)</f>
        <v>0</v>
      </c>
      <c r="P2" s="39">
        <f>MIN(Vertices[PageRank])</f>
        <v>0</v>
      </c>
      <c r="Q2" s="40">
        <f>COUNTIF(Vertices[PageRank], "&gt;= " &amp; P2) - COUNTIF(Vertices[PageRank], "&gt;=" &amp; P3)</f>
        <v>0</v>
      </c>
      <c r="R2" s="39">
        <f>MIN(Vertices[Clustering Coefficient])</f>
        <v>0</v>
      </c>
      <c r="S2" s="45">
        <f>COUNTIF(Vertices[Clustering Coefficient], "&gt;= " &amp; R2) - COUNTIF(Vertices[Clustering Coefficient], "&gt;=" &amp; R3)</f>
        <v>0</v>
      </c>
      <c r="T2" s="39" t="e">
        <f ca="1">MIN(INDIRECT(DynamicFilterSourceColumnRange))</f>
        <v>#REF!</v>
      </c>
      <c r="U2" s="40" t="e">
        <f t="shared" ref="U2:U57" ca="1" si="0">COUNTIF(INDIRECT(DynamicFilterSourceColumnRange), "&gt;= " &amp; T2) - COUNTIF(INDIRECT(DynamicFilterSourceColumnRange), "&gt;=" &amp; T3)</f>
        <v>#REF!</v>
      </c>
      <c r="W2" t="s">
        <v>124</v>
      </c>
      <c r="X2">
        <f>ROWS(HistogramBins[Degree Bin]) - 1</f>
        <v>55</v>
      </c>
    </row>
    <row r="3" spans="1:24" x14ac:dyDescent="0.25">
      <c r="D3" s="34">
        <f t="shared" ref="D3:D26" si="1">D2+($D$57-$D$2)/BinDivisor</f>
        <v>0</v>
      </c>
      <c r="E3" s="3">
        <f>COUNTIF(Vertices[Degree], "&gt;= " &amp; D3) - COUNTIF(Vertices[Degree], "&gt;=" &amp; D4)</f>
        <v>0</v>
      </c>
      <c r="F3" s="41">
        <f t="shared" ref="F3:F26" si="2">F2+($F$57-$F$2)/BinDivisor</f>
        <v>0</v>
      </c>
      <c r="G3" s="42">
        <f>COUNTIF(Vertices[In-Degree], "&gt;= " &amp; F3) - COUNTIF(Vertices[In-Degree], "&gt;=" &amp; F4)</f>
        <v>0</v>
      </c>
      <c r="H3" s="41">
        <f t="shared" ref="H3:H26" si="3">H2+($H$57-$H$2)/BinDivisor</f>
        <v>0</v>
      </c>
      <c r="I3" s="42">
        <f>COUNTIF(Vertices[Out-Degree], "&gt;= " &amp; H3) - COUNTIF(Vertices[Out-Degree], "&gt;=" &amp; H4)</f>
        <v>0</v>
      </c>
      <c r="J3" s="41">
        <f t="shared" ref="J3:J26" si="4">J2+($J$57-$J$2)/BinDivisor</f>
        <v>0</v>
      </c>
      <c r="K3" s="42">
        <f>COUNTIF(Vertices[Betweenness Centrality], "&gt;= " &amp; J3) - COUNTIF(Vertices[Betweenness Centrality], "&gt;=" &amp; J4)</f>
        <v>0</v>
      </c>
      <c r="L3" s="41">
        <f t="shared" ref="L3:L26" si="5">L2+($L$57-$L$2)/BinDivisor</f>
        <v>0</v>
      </c>
      <c r="M3" s="42">
        <f>COUNTIF(Vertices[Closeness Centrality], "&gt;= " &amp; L3) - COUNTIF(Vertices[Closeness Centrality], "&gt;=" &amp; L4)</f>
        <v>0</v>
      </c>
      <c r="N3" s="41">
        <f t="shared" ref="N3:N26" si="6">N2+($N$57-$N$2)/BinDivisor</f>
        <v>0</v>
      </c>
      <c r="O3" s="42">
        <f>COUNTIF(Vertices[Eigenvector Centrality], "&gt;= " &amp; N3) - COUNTIF(Vertices[Eigenvector Centrality], "&gt;=" &amp; N4)</f>
        <v>0</v>
      </c>
      <c r="P3" s="41">
        <f t="shared" ref="P3:P26" si="7">P2+($P$57-$P$2)/BinDivisor</f>
        <v>0</v>
      </c>
      <c r="Q3" s="42">
        <f>COUNTIF(Vertices[PageRank], "&gt;= " &amp; P3) - COUNTIF(Vertices[PageRank], "&gt;=" &amp; P4)</f>
        <v>0</v>
      </c>
      <c r="R3" s="41">
        <f t="shared" ref="R3:R26" si="8">R2+($R$57-$R$2)/BinDivisor</f>
        <v>0</v>
      </c>
      <c r="S3" s="46">
        <f>COUNTIF(Vertices[Clustering Coefficient], "&gt;= " &amp; R3) - COUNTIF(Vertices[Clustering Coefficient], "&gt;=" &amp; R4)</f>
        <v>0</v>
      </c>
      <c r="T3" s="41" t="e">
        <f t="shared" ref="T3:T26" ca="1" si="9">T2+($T$57-$T$2)/BinDivisor</f>
        <v>#REF!</v>
      </c>
      <c r="U3" s="42" t="e">
        <f t="shared" ca="1" si="0"/>
        <v>#REF!</v>
      </c>
      <c r="W3" t="s">
        <v>125</v>
      </c>
      <c r="X3" t="s">
        <v>85</v>
      </c>
    </row>
    <row r="4" spans="1:24" x14ac:dyDescent="0.25">
      <c r="D4" s="34">
        <f t="shared" si="1"/>
        <v>0</v>
      </c>
      <c r="E4" s="3">
        <f>COUNTIF(Vertices[Degree], "&gt;= " &amp; D4) - COUNTIF(Vertices[Degree], "&gt;=" &amp; D5)</f>
        <v>0</v>
      </c>
      <c r="F4" s="39">
        <f t="shared" si="2"/>
        <v>0</v>
      </c>
      <c r="G4" s="40">
        <f>COUNTIF(Vertices[In-Degree], "&gt;= " &amp; F4) - COUNTIF(Vertices[In-Degree], "&gt;=" &amp; F5)</f>
        <v>0</v>
      </c>
      <c r="H4" s="39">
        <f t="shared" si="3"/>
        <v>0</v>
      </c>
      <c r="I4" s="40">
        <f>COUNTIF(Vertices[Out-Degree], "&gt;= " &amp; H4) - COUNTIF(Vertices[Out-Degree], "&gt;=" &amp; H5)</f>
        <v>0</v>
      </c>
      <c r="J4" s="39">
        <f t="shared" si="4"/>
        <v>0</v>
      </c>
      <c r="K4" s="40">
        <f>COUNTIF(Vertices[Betweenness Centrality], "&gt;= " &amp; J4) - COUNTIF(Vertices[Betweenness Centrality], "&gt;=" &amp; J5)</f>
        <v>0</v>
      </c>
      <c r="L4" s="39">
        <f t="shared" si="5"/>
        <v>0</v>
      </c>
      <c r="M4" s="40">
        <f>COUNTIF(Vertices[Closeness Centrality], "&gt;= " &amp; L4) - COUNTIF(Vertices[Closeness Centrality], "&gt;=" &amp; L5)</f>
        <v>0</v>
      </c>
      <c r="N4" s="39">
        <f t="shared" si="6"/>
        <v>0</v>
      </c>
      <c r="O4" s="40">
        <f>COUNTIF(Vertices[Eigenvector Centrality], "&gt;= " &amp; N4) - COUNTIF(Vertices[Eigenvector Centrality], "&gt;=" &amp; N5)</f>
        <v>0</v>
      </c>
      <c r="P4" s="39">
        <f t="shared" si="7"/>
        <v>0</v>
      </c>
      <c r="Q4" s="40">
        <f>COUNTIF(Vertices[PageRank], "&gt;= " &amp; P4) - COUNTIF(Vertices[PageRank], "&gt;=" &amp; P5)</f>
        <v>0</v>
      </c>
      <c r="R4" s="39">
        <f t="shared" si="8"/>
        <v>0</v>
      </c>
      <c r="S4" s="45">
        <f>COUNTIF(Vertices[Clustering Coefficient], "&gt;= " &amp; R4) - COUNTIF(Vertices[Clustering Coefficient], "&gt;=" &amp; R5)</f>
        <v>0</v>
      </c>
      <c r="T4" s="39" t="e">
        <f t="shared" ca="1" si="9"/>
        <v>#REF!</v>
      </c>
      <c r="U4" s="40" t="e">
        <f t="shared" ca="1" si="0"/>
        <v>#REF!</v>
      </c>
      <c r="W4" s="12" t="s">
        <v>126</v>
      </c>
      <c r="X4" s="12" t="s">
        <v>128</v>
      </c>
    </row>
    <row r="5" spans="1:24" x14ac:dyDescent="0.25">
      <c r="D5" s="34">
        <f t="shared" si="1"/>
        <v>0</v>
      </c>
      <c r="E5" s="3">
        <f>COUNTIF(Vertices[Degree], "&gt;= " &amp; D5) - COUNTIF(Vertices[Degree], "&gt;=" &amp; D6)</f>
        <v>0</v>
      </c>
      <c r="F5" s="41">
        <f t="shared" si="2"/>
        <v>0</v>
      </c>
      <c r="G5" s="42">
        <f>COUNTIF(Vertices[In-Degree], "&gt;= " &amp; F5) - COUNTIF(Vertices[In-Degree], "&gt;=" &amp; F6)</f>
        <v>0</v>
      </c>
      <c r="H5" s="41">
        <f t="shared" si="3"/>
        <v>0</v>
      </c>
      <c r="I5" s="42">
        <f>COUNTIF(Vertices[Out-Degree], "&gt;= " &amp; H5) - COUNTIF(Vertices[Out-Degree], "&gt;=" &amp; H6)</f>
        <v>0</v>
      </c>
      <c r="J5" s="41">
        <f t="shared" si="4"/>
        <v>0</v>
      </c>
      <c r="K5" s="42">
        <f>COUNTIF(Vertices[Betweenness Centrality], "&gt;= " &amp; J5) - COUNTIF(Vertices[Betweenness Centrality], "&gt;=" &amp; J6)</f>
        <v>0</v>
      </c>
      <c r="L5" s="41">
        <f t="shared" si="5"/>
        <v>0</v>
      </c>
      <c r="M5" s="42">
        <f>COUNTIF(Vertices[Closeness Centrality], "&gt;= " &amp; L5) - COUNTIF(Vertices[Closeness Centrality], "&gt;=" &amp; L6)</f>
        <v>0</v>
      </c>
      <c r="N5" s="41">
        <f t="shared" si="6"/>
        <v>0</v>
      </c>
      <c r="O5" s="42">
        <f>COUNTIF(Vertices[Eigenvector Centrality], "&gt;= " &amp; N5) - COUNTIF(Vertices[Eigenvector Centrality], "&gt;=" &amp; N6)</f>
        <v>0</v>
      </c>
      <c r="P5" s="41">
        <f t="shared" si="7"/>
        <v>0</v>
      </c>
      <c r="Q5" s="42">
        <f>COUNTIF(Vertices[PageRank], "&gt;= " &amp; P5) - COUNTIF(Vertices[PageRank], "&gt;=" &amp; P6)</f>
        <v>0</v>
      </c>
      <c r="R5" s="41">
        <f t="shared" si="8"/>
        <v>0</v>
      </c>
      <c r="S5" s="46">
        <f>COUNTIF(Vertices[Clustering Coefficient], "&gt;= " &amp; R5) - COUNTIF(Vertices[Clustering Coefficient], "&gt;=" &amp; R6)</f>
        <v>0</v>
      </c>
      <c r="T5" s="41" t="e">
        <f t="shared" ca="1" si="9"/>
        <v>#REF!</v>
      </c>
      <c r="U5" s="42" t="e">
        <f t="shared" ca="1" si="0"/>
        <v>#REF!</v>
      </c>
    </row>
    <row r="6" spans="1:24" x14ac:dyDescent="0.25">
      <c r="D6" s="34">
        <f t="shared" si="1"/>
        <v>0</v>
      </c>
      <c r="E6" s="3">
        <f>COUNTIF(Vertices[Degree], "&gt;= " &amp; D6) - COUNTIF(Vertices[Degree], "&gt;=" &amp; D7)</f>
        <v>0</v>
      </c>
      <c r="F6" s="39">
        <f t="shared" si="2"/>
        <v>0</v>
      </c>
      <c r="G6" s="40">
        <f>COUNTIF(Vertices[In-Degree], "&gt;= " &amp; F6) - COUNTIF(Vertices[In-Degree], "&gt;=" &amp; F7)</f>
        <v>0</v>
      </c>
      <c r="H6" s="39">
        <f t="shared" si="3"/>
        <v>0</v>
      </c>
      <c r="I6" s="40">
        <f>COUNTIF(Vertices[Out-Degree], "&gt;= " &amp; H6) - COUNTIF(Vertices[Out-Degree], "&gt;=" &amp; H7)</f>
        <v>0</v>
      </c>
      <c r="J6" s="39">
        <f t="shared" si="4"/>
        <v>0</v>
      </c>
      <c r="K6" s="40">
        <f>COUNTIF(Vertices[Betweenness Centrality], "&gt;= " &amp; J6) - COUNTIF(Vertices[Betweenness Centrality], "&gt;=" &amp; J7)</f>
        <v>0</v>
      </c>
      <c r="L6" s="39">
        <f t="shared" si="5"/>
        <v>0</v>
      </c>
      <c r="M6" s="40">
        <f>COUNTIF(Vertices[Closeness Centrality], "&gt;= " &amp; L6) - COUNTIF(Vertices[Closeness Centrality], "&gt;=" &amp; L7)</f>
        <v>0</v>
      </c>
      <c r="N6" s="39">
        <f t="shared" si="6"/>
        <v>0</v>
      </c>
      <c r="O6" s="40">
        <f>COUNTIF(Vertices[Eigenvector Centrality], "&gt;= " &amp; N6) - COUNTIF(Vertices[Eigenvector Centrality], "&gt;=" &amp; N7)</f>
        <v>0</v>
      </c>
      <c r="P6" s="39">
        <f t="shared" si="7"/>
        <v>0</v>
      </c>
      <c r="Q6" s="40">
        <f>COUNTIF(Vertices[PageRank], "&gt;= " &amp; P6) - COUNTIF(Vertices[PageRank], "&gt;=" &amp; P7)</f>
        <v>0</v>
      </c>
      <c r="R6" s="39">
        <f t="shared" si="8"/>
        <v>0</v>
      </c>
      <c r="S6" s="45">
        <f>COUNTIF(Vertices[Clustering Coefficient], "&gt;= " &amp; R6) - COUNTIF(Vertices[Clustering Coefficient], "&gt;=" &amp; R7)</f>
        <v>0</v>
      </c>
      <c r="T6" s="39" t="e">
        <f t="shared" ca="1" si="9"/>
        <v>#REF!</v>
      </c>
      <c r="U6" s="40" t="e">
        <f t="shared" ca="1" si="0"/>
        <v>#REF!</v>
      </c>
    </row>
    <row r="7" spans="1:24" x14ac:dyDescent="0.25">
      <c r="D7" s="34">
        <f t="shared" si="1"/>
        <v>0</v>
      </c>
      <c r="E7" s="3">
        <f>COUNTIF(Vertices[Degree], "&gt;= " &amp; D7) - COUNTIF(Vertices[Degree], "&gt;=" &amp; D8)</f>
        <v>0</v>
      </c>
      <c r="F7" s="41">
        <f t="shared" si="2"/>
        <v>0</v>
      </c>
      <c r="G7" s="42">
        <f>COUNTIF(Vertices[In-Degree], "&gt;= " &amp; F7) - COUNTIF(Vertices[In-Degree], "&gt;=" &amp; F8)</f>
        <v>0</v>
      </c>
      <c r="H7" s="41">
        <f t="shared" si="3"/>
        <v>0</v>
      </c>
      <c r="I7" s="42">
        <f>COUNTIF(Vertices[Out-Degree], "&gt;= " &amp; H7) - COUNTIF(Vertices[Out-Degree], "&gt;=" &amp; H8)</f>
        <v>0</v>
      </c>
      <c r="J7" s="41">
        <f t="shared" si="4"/>
        <v>0</v>
      </c>
      <c r="K7" s="42">
        <f>COUNTIF(Vertices[Betweenness Centrality], "&gt;= " &amp; J7) - COUNTIF(Vertices[Betweenness Centrality], "&gt;=" &amp; J8)</f>
        <v>0</v>
      </c>
      <c r="L7" s="41">
        <f t="shared" si="5"/>
        <v>0</v>
      </c>
      <c r="M7" s="42">
        <f>COUNTIF(Vertices[Closeness Centrality], "&gt;= " &amp; L7) - COUNTIF(Vertices[Closeness Centrality], "&gt;=" &amp; L8)</f>
        <v>0</v>
      </c>
      <c r="N7" s="41">
        <f t="shared" si="6"/>
        <v>0</v>
      </c>
      <c r="O7" s="42">
        <f>COUNTIF(Vertices[Eigenvector Centrality], "&gt;= " &amp; N7) - COUNTIF(Vertices[Eigenvector Centrality], "&gt;=" &amp; N8)</f>
        <v>0</v>
      </c>
      <c r="P7" s="41">
        <f t="shared" si="7"/>
        <v>0</v>
      </c>
      <c r="Q7" s="42">
        <f>COUNTIF(Vertices[PageRank], "&gt;= " &amp; P7) - COUNTIF(Vertices[PageRank], "&gt;=" &amp; P8)</f>
        <v>0</v>
      </c>
      <c r="R7" s="41">
        <f t="shared" si="8"/>
        <v>0</v>
      </c>
      <c r="S7" s="46">
        <f>COUNTIF(Vertices[Clustering Coefficient], "&gt;= " &amp; R7) - COUNTIF(Vertices[Clustering Coefficient], "&gt;=" &amp; R8)</f>
        <v>0</v>
      </c>
      <c r="T7" s="41" t="e">
        <f t="shared" ca="1" si="9"/>
        <v>#REF!</v>
      </c>
      <c r="U7" s="42" t="e">
        <f t="shared" ca="1" si="0"/>
        <v>#REF!</v>
      </c>
    </row>
    <row r="8" spans="1:24" x14ac:dyDescent="0.25">
      <c r="D8" s="34">
        <f t="shared" si="1"/>
        <v>0</v>
      </c>
      <c r="E8" s="3">
        <f>COUNTIF(Vertices[Degree], "&gt;= " &amp; D8) - COUNTIF(Vertices[Degree], "&gt;=" &amp; D9)</f>
        <v>0</v>
      </c>
      <c r="F8" s="39">
        <f t="shared" si="2"/>
        <v>0</v>
      </c>
      <c r="G8" s="40">
        <f>COUNTIF(Vertices[In-Degree], "&gt;= " &amp; F8) - COUNTIF(Vertices[In-Degree], "&gt;=" &amp; F9)</f>
        <v>0</v>
      </c>
      <c r="H8" s="39">
        <f t="shared" si="3"/>
        <v>0</v>
      </c>
      <c r="I8" s="40">
        <f>COUNTIF(Vertices[Out-Degree], "&gt;= " &amp; H8) - COUNTIF(Vertices[Out-Degree], "&gt;=" &amp; H9)</f>
        <v>0</v>
      </c>
      <c r="J8" s="39">
        <f t="shared" si="4"/>
        <v>0</v>
      </c>
      <c r="K8" s="40">
        <f>COUNTIF(Vertices[Betweenness Centrality], "&gt;= " &amp; J8) - COUNTIF(Vertices[Betweenness Centrality], "&gt;=" &amp; J9)</f>
        <v>0</v>
      </c>
      <c r="L8" s="39">
        <f t="shared" si="5"/>
        <v>0</v>
      </c>
      <c r="M8" s="40">
        <f>COUNTIF(Vertices[Closeness Centrality], "&gt;= " &amp; L8) - COUNTIF(Vertices[Closeness Centrality], "&gt;=" &amp; L9)</f>
        <v>0</v>
      </c>
      <c r="N8" s="39">
        <f t="shared" si="6"/>
        <v>0</v>
      </c>
      <c r="O8" s="40">
        <f>COUNTIF(Vertices[Eigenvector Centrality], "&gt;= " &amp; N8) - COUNTIF(Vertices[Eigenvector Centrality], "&gt;=" &amp; N9)</f>
        <v>0</v>
      </c>
      <c r="P8" s="39">
        <f t="shared" si="7"/>
        <v>0</v>
      </c>
      <c r="Q8" s="40">
        <f>COUNTIF(Vertices[PageRank], "&gt;= " &amp; P8) - COUNTIF(Vertices[PageRank], "&gt;=" &amp; P9)</f>
        <v>0</v>
      </c>
      <c r="R8" s="39">
        <f t="shared" si="8"/>
        <v>0</v>
      </c>
      <c r="S8" s="45">
        <f>COUNTIF(Vertices[Clustering Coefficient], "&gt;= " &amp; R8) - COUNTIF(Vertices[Clustering Coefficient], "&gt;=" &amp; R9)</f>
        <v>0</v>
      </c>
      <c r="T8" s="39" t="e">
        <f t="shared" ca="1" si="9"/>
        <v>#REF!</v>
      </c>
      <c r="U8" s="40" t="e">
        <f t="shared" ca="1" si="0"/>
        <v>#REF!</v>
      </c>
    </row>
    <row r="9" spans="1:24" x14ac:dyDescent="0.25">
      <c r="D9" s="34">
        <f t="shared" si="1"/>
        <v>0</v>
      </c>
      <c r="E9" s="3">
        <f>COUNTIF(Vertices[Degree], "&gt;= " &amp; D9) - COUNTIF(Vertices[Degree], "&gt;=" &amp; D10)</f>
        <v>0</v>
      </c>
      <c r="F9" s="41">
        <f t="shared" si="2"/>
        <v>0</v>
      </c>
      <c r="G9" s="42">
        <f>COUNTIF(Vertices[In-Degree], "&gt;= " &amp; F9) - COUNTIF(Vertices[In-Degree], "&gt;=" &amp; F10)</f>
        <v>0</v>
      </c>
      <c r="H9" s="41">
        <f t="shared" si="3"/>
        <v>0</v>
      </c>
      <c r="I9" s="42">
        <f>COUNTIF(Vertices[Out-Degree], "&gt;= " &amp; H9) - COUNTIF(Vertices[Out-Degree], "&gt;=" &amp; H10)</f>
        <v>0</v>
      </c>
      <c r="J9" s="41">
        <f t="shared" si="4"/>
        <v>0</v>
      </c>
      <c r="K9" s="42">
        <f>COUNTIF(Vertices[Betweenness Centrality], "&gt;= " &amp; J9) - COUNTIF(Vertices[Betweenness Centrality], "&gt;=" &amp; J10)</f>
        <v>0</v>
      </c>
      <c r="L9" s="41">
        <f t="shared" si="5"/>
        <v>0</v>
      </c>
      <c r="M9" s="42">
        <f>COUNTIF(Vertices[Closeness Centrality], "&gt;= " &amp; L9) - COUNTIF(Vertices[Closeness Centrality], "&gt;=" &amp; L10)</f>
        <v>0</v>
      </c>
      <c r="N9" s="41">
        <f t="shared" si="6"/>
        <v>0</v>
      </c>
      <c r="O9" s="42">
        <f>COUNTIF(Vertices[Eigenvector Centrality], "&gt;= " &amp; N9) - COUNTIF(Vertices[Eigenvector Centrality], "&gt;=" &amp; N10)</f>
        <v>0</v>
      </c>
      <c r="P9" s="41">
        <f t="shared" si="7"/>
        <v>0</v>
      </c>
      <c r="Q9" s="42">
        <f>COUNTIF(Vertices[PageRank], "&gt;= " &amp; P9) - COUNTIF(Vertices[PageRank], "&gt;=" &amp; P10)</f>
        <v>0</v>
      </c>
      <c r="R9" s="41">
        <f t="shared" si="8"/>
        <v>0</v>
      </c>
      <c r="S9" s="46">
        <f>COUNTIF(Vertices[Clustering Coefficient], "&gt;= " &amp; R9) - COUNTIF(Vertices[Clustering Coefficient], "&gt;=" &amp; R10)</f>
        <v>0</v>
      </c>
      <c r="T9" s="41" t="e">
        <f t="shared" ca="1" si="9"/>
        <v>#REF!</v>
      </c>
      <c r="U9" s="42" t="e">
        <f t="shared" ca="1" si="0"/>
        <v>#REF!</v>
      </c>
    </row>
    <row r="10" spans="1:24" x14ac:dyDescent="0.25">
      <c r="D10" s="34">
        <f t="shared" si="1"/>
        <v>0</v>
      </c>
      <c r="E10" s="3">
        <f>COUNTIF(Vertices[Degree], "&gt;= " &amp; D10) - COUNTIF(Vertices[Degree], "&gt;=" &amp; D11)</f>
        <v>0</v>
      </c>
      <c r="F10" s="39">
        <f t="shared" si="2"/>
        <v>0</v>
      </c>
      <c r="G10" s="40">
        <f>COUNTIF(Vertices[In-Degree], "&gt;= " &amp; F10) - COUNTIF(Vertices[In-Degree], "&gt;=" &amp; F11)</f>
        <v>0</v>
      </c>
      <c r="H10" s="39">
        <f t="shared" si="3"/>
        <v>0</v>
      </c>
      <c r="I10" s="40">
        <f>COUNTIF(Vertices[Out-Degree], "&gt;= " &amp; H10) - COUNTIF(Vertices[Out-Degree], "&gt;=" &amp; H11)</f>
        <v>0</v>
      </c>
      <c r="J10" s="39">
        <f t="shared" si="4"/>
        <v>0</v>
      </c>
      <c r="K10" s="40">
        <f>COUNTIF(Vertices[Betweenness Centrality], "&gt;= " &amp; J10) - COUNTIF(Vertices[Betweenness Centrality], "&gt;=" &amp; J11)</f>
        <v>0</v>
      </c>
      <c r="L10" s="39">
        <f t="shared" si="5"/>
        <v>0</v>
      </c>
      <c r="M10" s="40">
        <f>COUNTIF(Vertices[Closeness Centrality], "&gt;= " &amp; L10) - COUNTIF(Vertices[Closeness Centrality], "&gt;=" &amp; L11)</f>
        <v>0</v>
      </c>
      <c r="N10" s="39">
        <f t="shared" si="6"/>
        <v>0</v>
      </c>
      <c r="O10" s="40">
        <f>COUNTIF(Vertices[Eigenvector Centrality], "&gt;= " &amp; N10) - COUNTIF(Vertices[Eigenvector Centrality], "&gt;=" &amp; N11)</f>
        <v>0</v>
      </c>
      <c r="P10" s="39">
        <f t="shared" si="7"/>
        <v>0</v>
      </c>
      <c r="Q10" s="40">
        <f>COUNTIF(Vertices[PageRank], "&gt;= " &amp; P10) - COUNTIF(Vertices[PageRank], "&gt;=" &amp; P11)</f>
        <v>0</v>
      </c>
      <c r="R10" s="39">
        <f t="shared" si="8"/>
        <v>0</v>
      </c>
      <c r="S10" s="45">
        <f>COUNTIF(Vertices[Clustering Coefficient], "&gt;= " &amp; R10) - COUNTIF(Vertices[Clustering Coefficient], "&gt;=" &amp; R11)</f>
        <v>0</v>
      </c>
      <c r="T10" s="39" t="e">
        <f t="shared" ca="1" si="9"/>
        <v>#REF!</v>
      </c>
      <c r="U10" s="40" t="e">
        <f t="shared" ca="1" si="0"/>
        <v>#REF!</v>
      </c>
    </row>
    <row r="11" spans="1:24" x14ac:dyDescent="0.25">
      <c r="D11" s="34">
        <f t="shared" si="1"/>
        <v>0</v>
      </c>
      <c r="E11" s="3">
        <f>COUNTIF(Vertices[Degree], "&gt;= " &amp; D11) - COUNTIF(Vertices[Degree], "&gt;=" &amp; D12)</f>
        <v>0</v>
      </c>
      <c r="F11" s="41">
        <f t="shared" si="2"/>
        <v>0</v>
      </c>
      <c r="G11" s="42">
        <f>COUNTIF(Vertices[In-Degree], "&gt;= " &amp; F11) - COUNTIF(Vertices[In-Degree], "&gt;=" &amp; F12)</f>
        <v>0</v>
      </c>
      <c r="H11" s="41">
        <f t="shared" si="3"/>
        <v>0</v>
      </c>
      <c r="I11" s="42">
        <f>COUNTIF(Vertices[Out-Degree], "&gt;= " &amp; H11) - COUNTIF(Vertices[Out-Degree], "&gt;=" &amp; H12)</f>
        <v>0</v>
      </c>
      <c r="J11" s="41">
        <f t="shared" si="4"/>
        <v>0</v>
      </c>
      <c r="K11" s="42">
        <f>COUNTIF(Vertices[Betweenness Centrality], "&gt;= " &amp; J11) - COUNTIF(Vertices[Betweenness Centrality], "&gt;=" &amp; J12)</f>
        <v>0</v>
      </c>
      <c r="L11" s="41">
        <f t="shared" si="5"/>
        <v>0</v>
      </c>
      <c r="M11" s="42">
        <f>COUNTIF(Vertices[Closeness Centrality], "&gt;= " &amp; L11) - COUNTIF(Vertices[Closeness Centrality], "&gt;=" &amp; L12)</f>
        <v>0</v>
      </c>
      <c r="N11" s="41">
        <f t="shared" si="6"/>
        <v>0</v>
      </c>
      <c r="O11" s="42">
        <f>COUNTIF(Vertices[Eigenvector Centrality], "&gt;= " &amp; N11) - COUNTIF(Vertices[Eigenvector Centrality], "&gt;=" &amp; N12)</f>
        <v>0</v>
      </c>
      <c r="P11" s="41">
        <f t="shared" si="7"/>
        <v>0</v>
      </c>
      <c r="Q11" s="42">
        <f>COUNTIF(Vertices[PageRank], "&gt;= " &amp; P11) - COUNTIF(Vertices[PageRank], "&gt;=" &amp; P12)</f>
        <v>0</v>
      </c>
      <c r="R11" s="41">
        <f t="shared" si="8"/>
        <v>0</v>
      </c>
      <c r="S11" s="46">
        <f>COUNTIF(Vertices[Clustering Coefficient], "&gt;= " &amp; R11) - COUNTIF(Vertices[Clustering Coefficient], "&gt;=" &amp; R12)</f>
        <v>0</v>
      </c>
      <c r="T11" s="41" t="e">
        <f t="shared" ca="1" si="9"/>
        <v>#REF!</v>
      </c>
      <c r="U11" s="42" t="e">
        <f t="shared" ca="1" si="0"/>
        <v>#REF!</v>
      </c>
    </row>
    <row r="12" spans="1:24" x14ac:dyDescent="0.25">
      <c r="D12" s="34">
        <f t="shared" si="1"/>
        <v>0</v>
      </c>
      <c r="E12" s="3">
        <f>COUNTIF(Vertices[Degree], "&gt;= " &amp; D12) - COUNTIF(Vertices[Degree], "&gt;=" &amp; D13)</f>
        <v>0</v>
      </c>
      <c r="F12" s="39">
        <f t="shared" si="2"/>
        <v>0</v>
      </c>
      <c r="G12" s="40">
        <f>COUNTIF(Vertices[In-Degree], "&gt;= " &amp; F12) - COUNTIF(Vertices[In-Degree], "&gt;=" &amp; F13)</f>
        <v>0</v>
      </c>
      <c r="H12" s="39">
        <f t="shared" si="3"/>
        <v>0</v>
      </c>
      <c r="I12" s="40">
        <f>COUNTIF(Vertices[Out-Degree], "&gt;= " &amp; H12) - COUNTIF(Vertices[Out-Degree], "&gt;=" &amp; H13)</f>
        <v>0</v>
      </c>
      <c r="J12" s="39">
        <f t="shared" si="4"/>
        <v>0</v>
      </c>
      <c r="K12" s="40">
        <f>COUNTIF(Vertices[Betweenness Centrality], "&gt;= " &amp; J12) - COUNTIF(Vertices[Betweenness Centrality], "&gt;=" &amp; J13)</f>
        <v>0</v>
      </c>
      <c r="L12" s="39">
        <f t="shared" si="5"/>
        <v>0</v>
      </c>
      <c r="M12" s="40">
        <f>COUNTIF(Vertices[Closeness Centrality], "&gt;= " &amp; L12) - COUNTIF(Vertices[Closeness Centrality], "&gt;=" &amp; L13)</f>
        <v>0</v>
      </c>
      <c r="N12" s="39">
        <f t="shared" si="6"/>
        <v>0</v>
      </c>
      <c r="O12" s="40">
        <f>COUNTIF(Vertices[Eigenvector Centrality], "&gt;= " &amp; N12) - COUNTIF(Vertices[Eigenvector Centrality], "&gt;=" &amp; N13)</f>
        <v>0</v>
      </c>
      <c r="P12" s="39">
        <f t="shared" si="7"/>
        <v>0</v>
      </c>
      <c r="Q12" s="40">
        <f>COUNTIF(Vertices[PageRank], "&gt;= " &amp; P12) - COUNTIF(Vertices[PageRank], "&gt;=" &amp; P13)</f>
        <v>0</v>
      </c>
      <c r="R12" s="39">
        <f t="shared" si="8"/>
        <v>0</v>
      </c>
      <c r="S12" s="45">
        <f>COUNTIF(Vertices[Clustering Coefficient], "&gt;= " &amp; R12) - COUNTIF(Vertices[Clustering Coefficient], "&gt;=" &amp; R13)</f>
        <v>0</v>
      </c>
      <c r="T12" s="39" t="e">
        <f t="shared" ca="1" si="9"/>
        <v>#REF!</v>
      </c>
      <c r="U12" s="40" t="e">
        <f t="shared" ca="1" si="0"/>
        <v>#REF!</v>
      </c>
    </row>
    <row r="13" spans="1:24" x14ac:dyDescent="0.25">
      <c r="D13" s="34">
        <f t="shared" si="1"/>
        <v>0</v>
      </c>
      <c r="E13" s="3">
        <f>COUNTIF(Vertices[Degree], "&gt;= " &amp; D13) - COUNTIF(Vertices[Degree], "&gt;=" &amp; D14)</f>
        <v>0</v>
      </c>
      <c r="F13" s="41">
        <f t="shared" si="2"/>
        <v>0</v>
      </c>
      <c r="G13" s="42">
        <f>COUNTIF(Vertices[In-Degree], "&gt;= " &amp; F13) - COUNTIF(Vertices[In-Degree], "&gt;=" &amp; F14)</f>
        <v>0</v>
      </c>
      <c r="H13" s="41">
        <f t="shared" si="3"/>
        <v>0</v>
      </c>
      <c r="I13" s="42">
        <f>COUNTIF(Vertices[Out-Degree], "&gt;= " &amp; H13) - COUNTIF(Vertices[Out-Degree], "&gt;=" &amp; H14)</f>
        <v>0</v>
      </c>
      <c r="J13" s="41">
        <f t="shared" si="4"/>
        <v>0</v>
      </c>
      <c r="K13" s="42">
        <f>COUNTIF(Vertices[Betweenness Centrality], "&gt;= " &amp; J13) - COUNTIF(Vertices[Betweenness Centrality], "&gt;=" &amp; J14)</f>
        <v>0</v>
      </c>
      <c r="L13" s="41">
        <f t="shared" si="5"/>
        <v>0</v>
      </c>
      <c r="M13" s="42">
        <f>COUNTIF(Vertices[Closeness Centrality], "&gt;= " &amp; L13) - COUNTIF(Vertices[Closeness Centrality], "&gt;=" &amp; L14)</f>
        <v>0</v>
      </c>
      <c r="N13" s="41">
        <f t="shared" si="6"/>
        <v>0</v>
      </c>
      <c r="O13" s="42">
        <f>COUNTIF(Vertices[Eigenvector Centrality], "&gt;= " &amp; N13) - COUNTIF(Vertices[Eigenvector Centrality], "&gt;=" &amp; N14)</f>
        <v>0</v>
      </c>
      <c r="P13" s="41">
        <f t="shared" si="7"/>
        <v>0</v>
      </c>
      <c r="Q13" s="42">
        <f>COUNTIF(Vertices[PageRank], "&gt;= " &amp; P13) - COUNTIF(Vertices[PageRank], "&gt;=" &amp; P14)</f>
        <v>0</v>
      </c>
      <c r="R13" s="41">
        <f t="shared" si="8"/>
        <v>0</v>
      </c>
      <c r="S13" s="46">
        <f>COUNTIF(Vertices[Clustering Coefficient], "&gt;= " &amp; R13) - COUNTIF(Vertices[Clustering Coefficient], "&gt;=" &amp; R14)</f>
        <v>0</v>
      </c>
      <c r="T13" s="41" t="e">
        <f t="shared" ca="1" si="9"/>
        <v>#REF!</v>
      </c>
      <c r="U13" s="42" t="e">
        <f t="shared" ca="1" si="0"/>
        <v>#REF!</v>
      </c>
    </row>
    <row r="14" spans="1:24" x14ac:dyDescent="0.25">
      <c r="D14" s="34">
        <f t="shared" si="1"/>
        <v>0</v>
      </c>
      <c r="E14" s="3">
        <f>COUNTIF(Vertices[Degree], "&gt;= " &amp; D14) - COUNTIF(Vertices[Degree], "&gt;=" &amp; D15)</f>
        <v>0</v>
      </c>
      <c r="F14" s="39">
        <f t="shared" si="2"/>
        <v>0</v>
      </c>
      <c r="G14" s="40">
        <f>COUNTIF(Vertices[In-Degree], "&gt;= " &amp; F14) - COUNTIF(Vertices[In-Degree], "&gt;=" &amp; F15)</f>
        <v>0</v>
      </c>
      <c r="H14" s="39">
        <f t="shared" si="3"/>
        <v>0</v>
      </c>
      <c r="I14" s="40">
        <f>COUNTIF(Vertices[Out-Degree], "&gt;= " &amp; H14) - COUNTIF(Vertices[Out-Degree], "&gt;=" &amp; H15)</f>
        <v>0</v>
      </c>
      <c r="J14" s="39">
        <f t="shared" si="4"/>
        <v>0</v>
      </c>
      <c r="K14" s="40">
        <f>COUNTIF(Vertices[Betweenness Centrality], "&gt;= " &amp; J14) - COUNTIF(Vertices[Betweenness Centrality], "&gt;=" &amp; J15)</f>
        <v>0</v>
      </c>
      <c r="L14" s="39">
        <f t="shared" si="5"/>
        <v>0</v>
      </c>
      <c r="M14" s="40">
        <f>COUNTIF(Vertices[Closeness Centrality], "&gt;= " &amp; L14) - COUNTIF(Vertices[Closeness Centrality], "&gt;=" &amp; L15)</f>
        <v>0</v>
      </c>
      <c r="N14" s="39">
        <f t="shared" si="6"/>
        <v>0</v>
      </c>
      <c r="O14" s="40">
        <f>COUNTIF(Vertices[Eigenvector Centrality], "&gt;= " &amp; N14) - COUNTIF(Vertices[Eigenvector Centrality], "&gt;=" &amp; N15)</f>
        <v>0</v>
      </c>
      <c r="P14" s="39">
        <f t="shared" si="7"/>
        <v>0</v>
      </c>
      <c r="Q14" s="40">
        <f>COUNTIF(Vertices[PageRank], "&gt;= " &amp; P14) - COUNTIF(Vertices[PageRank], "&gt;=" &amp; P15)</f>
        <v>0</v>
      </c>
      <c r="R14" s="39">
        <f t="shared" si="8"/>
        <v>0</v>
      </c>
      <c r="S14" s="45">
        <f>COUNTIF(Vertices[Clustering Coefficient], "&gt;= " &amp; R14) - COUNTIF(Vertices[Clustering Coefficient], "&gt;=" &amp; R15)</f>
        <v>0</v>
      </c>
      <c r="T14" s="39" t="e">
        <f t="shared" ca="1" si="9"/>
        <v>#REF!</v>
      </c>
      <c r="U14" s="40" t="e">
        <f t="shared" ca="1" si="0"/>
        <v>#REF!</v>
      </c>
    </row>
    <row r="15" spans="1:24" x14ac:dyDescent="0.25">
      <c r="D15" s="34">
        <f t="shared" si="1"/>
        <v>0</v>
      </c>
      <c r="E15" s="3">
        <f>COUNTIF(Vertices[Degree], "&gt;= " &amp; D15) - COUNTIF(Vertices[Degree], "&gt;=" &amp; D16)</f>
        <v>0</v>
      </c>
      <c r="F15" s="41">
        <f t="shared" si="2"/>
        <v>0</v>
      </c>
      <c r="G15" s="42">
        <f>COUNTIF(Vertices[In-Degree], "&gt;= " &amp; F15) - COUNTIF(Vertices[In-Degree], "&gt;=" &amp; F16)</f>
        <v>0</v>
      </c>
      <c r="H15" s="41">
        <f t="shared" si="3"/>
        <v>0</v>
      </c>
      <c r="I15" s="42">
        <f>COUNTIF(Vertices[Out-Degree], "&gt;= " &amp; H15) - COUNTIF(Vertices[Out-Degree], "&gt;=" &amp; H16)</f>
        <v>0</v>
      </c>
      <c r="J15" s="41">
        <f t="shared" si="4"/>
        <v>0</v>
      </c>
      <c r="K15" s="42">
        <f>COUNTIF(Vertices[Betweenness Centrality], "&gt;= " &amp; J15) - COUNTIF(Vertices[Betweenness Centrality], "&gt;=" &amp; J16)</f>
        <v>0</v>
      </c>
      <c r="L15" s="41">
        <f t="shared" si="5"/>
        <v>0</v>
      </c>
      <c r="M15" s="42">
        <f>COUNTIF(Vertices[Closeness Centrality], "&gt;= " &amp; L15) - COUNTIF(Vertices[Closeness Centrality], "&gt;=" &amp; L16)</f>
        <v>0</v>
      </c>
      <c r="N15" s="41">
        <f t="shared" si="6"/>
        <v>0</v>
      </c>
      <c r="O15" s="42">
        <f>COUNTIF(Vertices[Eigenvector Centrality], "&gt;= " &amp; N15) - COUNTIF(Vertices[Eigenvector Centrality], "&gt;=" &amp; N16)</f>
        <v>0</v>
      </c>
      <c r="P15" s="41">
        <f t="shared" si="7"/>
        <v>0</v>
      </c>
      <c r="Q15" s="42">
        <f>COUNTIF(Vertices[PageRank], "&gt;= " &amp; P15) - COUNTIF(Vertices[PageRank], "&gt;=" &amp; P16)</f>
        <v>0</v>
      </c>
      <c r="R15" s="41">
        <f t="shared" si="8"/>
        <v>0</v>
      </c>
      <c r="S15" s="46">
        <f>COUNTIF(Vertices[Clustering Coefficient], "&gt;= " &amp; R15) - COUNTIF(Vertices[Clustering Coefficient], "&gt;=" &amp; R16)</f>
        <v>0</v>
      </c>
      <c r="T15" s="41" t="e">
        <f t="shared" ca="1" si="9"/>
        <v>#REF!</v>
      </c>
      <c r="U15" s="42" t="e">
        <f t="shared" ca="1" si="0"/>
        <v>#REF!</v>
      </c>
    </row>
    <row r="16" spans="1:24" x14ac:dyDescent="0.25">
      <c r="D16" s="34">
        <f t="shared" si="1"/>
        <v>0</v>
      </c>
      <c r="E16" s="3">
        <f>COUNTIF(Vertices[Degree], "&gt;= " &amp; D16) - COUNTIF(Vertices[Degree], "&gt;=" &amp; D17)</f>
        <v>0</v>
      </c>
      <c r="F16" s="39">
        <f t="shared" si="2"/>
        <v>0</v>
      </c>
      <c r="G16" s="40">
        <f>COUNTIF(Vertices[In-Degree], "&gt;= " &amp; F16) - COUNTIF(Vertices[In-Degree], "&gt;=" &amp; F17)</f>
        <v>0</v>
      </c>
      <c r="H16" s="39">
        <f t="shared" si="3"/>
        <v>0</v>
      </c>
      <c r="I16" s="40">
        <f>COUNTIF(Vertices[Out-Degree], "&gt;= " &amp; H16) - COUNTIF(Vertices[Out-Degree], "&gt;=" &amp; H17)</f>
        <v>0</v>
      </c>
      <c r="J16" s="39">
        <f t="shared" si="4"/>
        <v>0</v>
      </c>
      <c r="K16" s="40">
        <f>COUNTIF(Vertices[Betweenness Centrality], "&gt;= " &amp; J16) - COUNTIF(Vertices[Betweenness Centrality], "&gt;=" &amp; J17)</f>
        <v>0</v>
      </c>
      <c r="L16" s="39">
        <f t="shared" si="5"/>
        <v>0</v>
      </c>
      <c r="M16" s="40">
        <f>COUNTIF(Vertices[Closeness Centrality], "&gt;= " &amp; L16) - COUNTIF(Vertices[Closeness Centrality], "&gt;=" &amp; L17)</f>
        <v>0</v>
      </c>
      <c r="N16" s="39">
        <f t="shared" si="6"/>
        <v>0</v>
      </c>
      <c r="O16" s="40">
        <f>COUNTIF(Vertices[Eigenvector Centrality], "&gt;= " &amp; N16) - COUNTIF(Vertices[Eigenvector Centrality], "&gt;=" &amp; N17)</f>
        <v>0</v>
      </c>
      <c r="P16" s="39">
        <f t="shared" si="7"/>
        <v>0</v>
      </c>
      <c r="Q16" s="40">
        <f>COUNTIF(Vertices[PageRank], "&gt;= " &amp; P16) - COUNTIF(Vertices[PageRank], "&gt;=" &amp; P17)</f>
        <v>0</v>
      </c>
      <c r="R16" s="39">
        <f t="shared" si="8"/>
        <v>0</v>
      </c>
      <c r="S16" s="45">
        <f>COUNTIF(Vertices[Clustering Coefficient], "&gt;= " &amp; R16) - COUNTIF(Vertices[Clustering Coefficient], "&gt;=" &amp; R17)</f>
        <v>0</v>
      </c>
      <c r="T16" s="39" t="e">
        <f t="shared" ca="1" si="9"/>
        <v>#REF!</v>
      </c>
      <c r="U16" s="40" t="e">
        <f t="shared" ca="1" si="0"/>
        <v>#REF!</v>
      </c>
    </row>
    <row r="17" spans="4:21" x14ac:dyDescent="0.25">
      <c r="D17" s="34">
        <f t="shared" si="1"/>
        <v>0</v>
      </c>
      <c r="E17" s="3">
        <f>COUNTIF(Vertices[Degree], "&gt;= " &amp; D17) - COUNTIF(Vertices[Degree], "&gt;=" &amp; D18)</f>
        <v>0</v>
      </c>
      <c r="F17" s="41">
        <f t="shared" si="2"/>
        <v>0</v>
      </c>
      <c r="G17" s="42">
        <f>COUNTIF(Vertices[In-Degree], "&gt;= " &amp; F17) - COUNTIF(Vertices[In-Degree], "&gt;=" &amp; F18)</f>
        <v>0</v>
      </c>
      <c r="H17" s="41">
        <f t="shared" si="3"/>
        <v>0</v>
      </c>
      <c r="I17" s="42">
        <f>COUNTIF(Vertices[Out-Degree], "&gt;= " &amp; H17) - COUNTIF(Vertices[Out-Degree], "&gt;=" &amp; H18)</f>
        <v>0</v>
      </c>
      <c r="J17" s="41">
        <f t="shared" si="4"/>
        <v>0</v>
      </c>
      <c r="K17" s="42">
        <f>COUNTIF(Vertices[Betweenness Centrality], "&gt;= " &amp; J17) - COUNTIF(Vertices[Betweenness Centrality], "&gt;=" &amp; J18)</f>
        <v>0</v>
      </c>
      <c r="L17" s="41">
        <f t="shared" si="5"/>
        <v>0</v>
      </c>
      <c r="M17" s="42">
        <f>COUNTIF(Vertices[Closeness Centrality], "&gt;= " &amp; L17) - COUNTIF(Vertices[Closeness Centrality], "&gt;=" &amp; L18)</f>
        <v>0</v>
      </c>
      <c r="N17" s="41">
        <f t="shared" si="6"/>
        <v>0</v>
      </c>
      <c r="O17" s="42">
        <f>COUNTIF(Vertices[Eigenvector Centrality], "&gt;= " &amp; N17) - COUNTIF(Vertices[Eigenvector Centrality], "&gt;=" &amp; N18)</f>
        <v>0</v>
      </c>
      <c r="P17" s="41">
        <f t="shared" si="7"/>
        <v>0</v>
      </c>
      <c r="Q17" s="42">
        <f>COUNTIF(Vertices[PageRank], "&gt;= " &amp; P17) - COUNTIF(Vertices[PageRank], "&gt;=" &amp; P18)</f>
        <v>0</v>
      </c>
      <c r="R17" s="41">
        <f t="shared" si="8"/>
        <v>0</v>
      </c>
      <c r="S17" s="46">
        <f>COUNTIF(Vertices[Clustering Coefficient], "&gt;= " &amp; R17) - COUNTIF(Vertices[Clustering Coefficient], "&gt;=" &amp; R18)</f>
        <v>0</v>
      </c>
      <c r="T17" s="41" t="e">
        <f t="shared" ca="1" si="9"/>
        <v>#REF!</v>
      </c>
      <c r="U17" s="42" t="e">
        <f t="shared" ca="1" si="0"/>
        <v>#REF!</v>
      </c>
    </row>
    <row r="18" spans="4:21" x14ac:dyDescent="0.25">
      <c r="D18" s="34">
        <f t="shared" si="1"/>
        <v>0</v>
      </c>
      <c r="E18" s="3">
        <f>COUNTIF(Vertices[Degree], "&gt;= " &amp; D18) - COUNTIF(Vertices[Degree], "&gt;=" &amp; D19)</f>
        <v>0</v>
      </c>
      <c r="F18" s="39">
        <f t="shared" si="2"/>
        <v>0</v>
      </c>
      <c r="G18" s="40">
        <f>COUNTIF(Vertices[In-Degree], "&gt;= " &amp; F18) - COUNTIF(Vertices[In-Degree], "&gt;=" &amp; F19)</f>
        <v>0</v>
      </c>
      <c r="H18" s="39">
        <f t="shared" si="3"/>
        <v>0</v>
      </c>
      <c r="I18" s="40">
        <f>COUNTIF(Vertices[Out-Degree], "&gt;= " &amp; H18) - COUNTIF(Vertices[Out-Degree], "&gt;=" &amp; H19)</f>
        <v>0</v>
      </c>
      <c r="J18" s="39">
        <f t="shared" si="4"/>
        <v>0</v>
      </c>
      <c r="K18" s="40">
        <f>COUNTIF(Vertices[Betweenness Centrality], "&gt;= " &amp; J18) - COUNTIF(Vertices[Betweenness Centrality], "&gt;=" &amp; J19)</f>
        <v>0</v>
      </c>
      <c r="L18" s="39">
        <f t="shared" si="5"/>
        <v>0</v>
      </c>
      <c r="M18" s="40">
        <f>COUNTIF(Vertices[Closeness Centrality], "&gt;= " &amp; L18) - COUNTIF(Vertices[Closeness Centrality], "&gt;=" &amp; L19)</f>
        <v>0</v>
      </c>
      <c r="N18" s="39">
        <f t="shared" si="6"/>
        <v>0</v>
      </c>
      <c r="O18" s="40">
        <f>COUNTIF(Vertices[Eigenvector Centrality], "&gt;= " &amp; N18) - COUNTIF(Vertices[Eigenvector Centrality], "&gt;=" &amp; N19)</f>
        <v>0</v>
      </c>
      <c r="P18" s="39">
        <f t="shared" si="7"/>
        <v>0</v>
      </c>
      <c r="Q18" s="40">
        <f>COUNTIF(Vertices[PageRank], "&gt;= " &amp; P18) - COUNTIF(Vertices[PageRank], "&gt;=" &amp; P19)</f>
        <v>0</v>
      </c>
      <c r="R18" s="39">
        <f t="shared" si="8"/>
        <v>0</v>
      </c>
      <c r="S18" s="45">
        <f>COUNTIF(Vertices[Clustering Coefficient], "&gt;= " &amp; R18) - COUNTIF(Vertices[Clustering Coefficient], "&gt;=" &amp; R19)</f>
        <v>0</v>
      </c>
      <c r="T18" s="39" t="e">
        <f t="shared" ca="1" si="9"/>
        <v>#REF!</v>
      </c>
      <c r="U18" s="40" t="e">
        <f t="shared" ca="1" si="0"/>
        <v>#REF!</v>
      </c>
    </row>
    <row r="19" spans="4:21" x14ac:dyDescent="0.25">
      <c r="D19" s="34">
        <f t="shared" si="1"/>
        <v>0</v>
      </c>
      <c r="E19" s="3">
        <f>COUNTIF(Vertices[Degree], "&gt;= " &amp; D19) - COUNTIF(Vertices[Degree], "&gt;=" &amp; D20)</f>
        <v>0</v>
      </c>
      <c r="F19" s="41">
        <f t="shared" si="2"/>
        <v>0</v>
      </c>
      <c r="G19" s="42">
        <f>COUNTIF(Vertices[In-Degree], "&gt;= " &amp; F19) - COUNTIF(Vertices[In-Degree], "&gt;=" &amp; F20)</f>
        <v>0</v>
      </c>
      <c r="H19" s="41">
        <f t="shared" si="3"/>
        <v>0</v>
      </c>
      <c r="I19" s="42">
        <f>COUNTIF(Vertices[Out-Degree], "&gt;= " &amp; H19) - COUNTIF(Vertices[Out-Degree], "&gt;=" &amp; H20)</f>
        <v>0</v>
      </c>
      <c r="J19" s="41">
        <f t="shared" si="4"/>
        <v>0</v>
      </c>
      <c r="K19" s="42">
        <f>COUNTIF(Vertices[Betweenness Centrality], "&gt;= " &amp; J19) - COUNTIF(Vertices[Betweenness Centrality], "&gt;=" &amp; J20)</f>
        <v>0</v>
      </c>
      <c r="L19" s="41">
        <f t="shared" si="5"/>
        <v>0</v>
      </c>
      <c r="M19" s="42">
        <f>COUNTIF(Vertices[Closeness Centrality], "&gt;= " &amp; L19) - COUNTIF(Vertices[Closeness Centrality], "&gt;=" &amp; L20)</f>
        <v>0</v>
      </c>
      <c r="N19" s="41">
        <f t="shared" si="6"/>
        <v>0</v>
      </c>
      <c r="O19" s="42">
        <f>COUNTIF(Vertices[Eigenvector Centrality], "&gt;= " &amp; N19) - COUNTIF(Vertices[Eigenvector Centrality], "&gt;=" &amp; N20)</f>
        <v>0</v>
      </c>
      <c r="P19" s="41">
        <f t="shared" si="7"/>
        <v>0</v>
      </c>
      <c r="Q19" s="42">
        <f>COUNTIF(Vertices[PageRank], "&gt;= " &amp; P19) - COUNTIF(Vertices[PageRank], "&gt;=" &amp; P20)</f>
        <v>0</v>
      </c>
      <c r="R19" s="41">
        <f t="shared" si="8"/>
        <v>0</v>
      </c>
      <c r="S19" s="46">
        <f>COUNTIF(Vertices[Clustering Coefficient], "&gt;= " &amp; R19) - COUNTIF(Vertices[Clustering Coefficient], "&gt;=" &amp; R20)</f>
        <v>0</v>
      </c>
      <c r="T19" s="41" t="e">
        <f t="shared" ca="1" si="9"/>
        <v>#REF!</v>
      </c>
      <c r="U19" s="42" t="e">
        <f t="shared" ca="1" si="0"/>
        <v>#REF!</v>
      </c>
    </row>
    <row r="20" spans="4:21" x14ac:dyDescent="0.25">
      <c r="D20" s="34">
        <f t="shared" si="1"/>
        <v>0</v>
      </c>
      <c r="E20" s="3">
        <f>COUNTIF(Vertices[Degree], "&gt;= " &amp; D20) - COUNTIF(Vertices[Degree], "&gt;=" &amp; D21)</f>
        <v>0</v>
      </c>
      <c r="F20" s="39">
        <f t="shared" si="2"/>
        <v>0</v>
      </c>
      <c r="G20" s="40">
        <f>COUNTIF(Vertices[In-Degree], "&gt;= " &amp; F20) - COUNTIF(Vertices[In-Degree], "&gt;=" &amp; F21)</f>
        <v>0</v>
      </c>
      <c r="H20" s="39">
        <f t="shared" si="3"/>
        <v>0</v>
      </c>
      <c r="I20" s="40">
        <f>COUNTIF(Vertices[Out-Degree], "&gt;= " &amp; H20) - COUNTIF(Vertices[Out-Degree], "&gt;=" &amp; H21)</f>
        <v>0</v>
      </c>
      <c r="J20" s="39">
        <f t="shared" si="4"/>
        <v>0</v>
      </c>
      <c r="K20" s="40">
        <f>COUNTIF(Vertices[Betweenness Centrality], "&gt;= " &amp; J20) - COUNTIF(Vertices[Betweenness Centrality], "&gt;=" &amp; J21)</f>
        <v>0</v>
      </c>
      <c r="L20" s="39">
        <f t="shared" si="5"/>
        <v>0</v>
      </c>
      <c r="M20" s="40">
        <f>COUNTIF(Vertices[Closeness Centrality], "&gt;= " &amp; L20) - COUNTIF(Vertices[Closeness Centrality], "&gt;=" &amp; L21)</f>
        <v>0</v>
      </c>
      <c r="N20" s="39">
        <f t="shared" si="6"/>
        <v>0</v>
      </c>
      <c r="O20" s="40">
        <f>COUNTIF(Vertices[Eigenvector Centrality], "&gt;= " &amp; N20) - COUNTIF(Vertices[Eigenvector Centrality], "&gt;=" &amp; N21)</f>
        <v>0</v>
      </c>
      <c r="P20" s="39">
        <f t="shared" si="7"/>
        <v>0</v>
      </c>
      <c r="Q20" s="40">
        <f>COUNTIF(Vertices[PageRank], "&gt;= " &amp; P20) - COUNTIF(Vertices[PageRank], "&gt;=" &amp; P21)</f>
        <v>0</v>
      </c>
      <c r="R20" s="39">
        <f t="shared" si="8"/>
        <v>0</v>
      </c>
      <c r="S20" s="45">
        <f>COUNTIF(Vertices[Clustering Coefficient], "&gt;= " &amp; R20) - COUNTIF(Vertices[Clustering Coefficient], "&gt;=" &amp; R21)</f>
        <v>0</v>
      </c>
      <c r="T20" s="39" t="e">
        <f t="shared" ca="1" si="9"/>
        <v>#REF!</v>
      </c>
      <c r="U20" s="40" t="e">
        <f t="shared" ca="1" si="0"/>
        <v>#REF!</v>
      </c>
    </row>
    <row r="21" spans="4:21" x14ac:dyDescent="0.25">
      <c r="D21" s="34">
        <f t="shared" si="1"/>
        <v>0</v>
      </c>
      <c r="E21" s="3">
        <f>COUNTIF(Vertices[Degree], "&gt;= " &amp; D21) - COUNTIF(Vertices[Degree], "&gt;=" &amp; D22)</f>
        <v>0</v>
      </c>
      <c r="F21" s="41">
        <f t="shared" si="2"/>
        <v>0</v>
      </c>
      <c r="G21" s="42">
        <f>COUNTIF(Vertices[In-Degree], "&gt;= " &amp; F21) - COUNTIF(Vertices[In-Degree], "&gt;=" &amp; F22)</f>
        <v>0</v>
      </c>
      <c r="H21" s="41">
        <f t="shared" si="3"/>
        <v>0</v>
      </c>
      <c r="I21" s="42">
        <f>COUNTIF(Vertices[Out-Degree], "&gt;= " &amp; H21) - COUNTIF(Vertices[Out-Degree], "&gt;=" &amp; H22)</f>
        <v>0</v>
      </c>
      <c r="J21" s="41">
        <f t="shared" si="4"/>
        <v>0</v>
      </c>
      <c r="K21" s="42">
        <f>COUNTIF(Vertices[Betweenness Centrality], "&gt;= " &amp; J21) - COUNTIF(Vertices[Betweenness Centrality], "&gt;=" &amp; J22)</f>
        <v>0</v>
      </c>
      <c r="L21" s="41">
        <f t="shared" si="5"/>
        <v>0</v>
      </c>
      <c r="M21" s="42">
        <f>COUNTIF(Vertices[Closeness Centrality], "&gt;= " &amp; L21) - COUNTIF(Vertices[Closeness Centrality], "&gt;=" &amp; L22)</f>
        <v>0</v>
      </c>
      <c r="N21" s="41">
        <f t="shared" si="6"/>
        <v>0</v>
      </c>
      <c r="O21" s="42">
        <f>COUNTIF(Vertices[Eigenvector Centrality], "&gt;= " &amp; N21) - COUNTIF(Vertices[Eigenvector Centrality], "&gt;=" &amp; N22)</f>
        <v>0</v>
      </c>
      <c r="P21" s="41">
        <f t="shared" si="7"/>
        <v>0</v>
      </c>
      <c r="Q21" s="42">
        <f>COUNTIF(Vertices[PageRank], "&gt;= " &amp; P21) - COUNTIF(Vertices[PageRank], "&gt;=" &amp; P22)</f>
        <v>0</v>
      </c>
      <c r="R21" s="41">
        <f t="shared" si="8"/>
        <v>0</v>
      </c>
      <c r="S21" s="46">
        <f>COUNTIF(Vertices[Clustering Coefficient], "&gt;= " &amp; R21) - COUNTIF(Vertices[Clustering Coefficient], "&gt;=" &amp; R22)</f>
        <v>0</v>
      </c>
      <c r="T21" s="41" t="e">
        <f t="shared" ca="1" si="9"/>
        <v>#REF!</v>
      </c>
      <c r="U21" s="42" t="e">
        <f t="shared" ca="1" si="0"/>
        <v>#REF!</v>
      </c>
    </row>
    <row r="22" spans="4:21" x14ac:dyDescent="0.25">
      <c r="D22" s="34">
        <f t="shared" si="1"/>
        <v>0</v>
      </c>
      <c r="E22" s="3">
        <f>COUNTIF(Vertices[Degree], "&gt;= " &amp; D22) - COUNTIF(Vertices[Degree], "&gt;=" &amp; D23)</f>
        <v>0</v>
      </c>
      <c r="F22" s="39">
        <f t="shared" si="2"/>
        <v>0</v>
      </c>
      <c r="G22" s="40">
        <f>COUNTIF(Vertices[In-Degree], "&gt;= " &amp; F22) - COUNTIF(Vertices[In-Degree], "&gt;=" &amp; F23)</f>
        <v>0</v>
      </c>
      <c r="H22" s="39">
        <f t="shared" si="3"/>
        <v>0</v>
      </c>
      <c r="I22" s="40">
        <f>COUNTIF(Vertices[Out-Degree], "&gt;= " &amp; H22) - COUNTIF(Vertices[Out-Degree], "&gt;=" &amp; H23)</f>
        <v>0</v>
      </c>
      <c r="J22" s="39">
        <f t="shared" si="4"/>
        <v>0</v>
      </c>
      <c r="K22" s="40">
        <f>COUNTIF(Vertices[Betweenness Centrality], "&gt;= " &amp; J22) - COUNTIF(Vertices[Betweenness Centrality], "&gt;=" &amp; J23)</f>
        <v>0</v>
      </c>
      <c r="L22" s="39">
        <f t="shared" si="5"/>
        <v>0</v>
      </c>
      <c r="M22" s="40">
        <f>COUNTIF(Vertices[Closeness Centrality], "&gt;= " &amp; L22) - COUNTIF(Vertices[Closeness Centrality], "&gt;=" &amp; L23)</f>
        <v>0</v>
      </c>
      <c r="N22" s="39">
        <f t="shared" si="6"/>
        <v>0</v>
      </c>
      <c r="O22" s="40">
        <f>COUNTIF(Vertices[Eigenvector Centrality], "&gt;= " &amp; N22) - COUNTIF(Vertices[Eigenvector Centrality], "&gt;=" &amp; N23)</f>
        <v>0</v>
      </c>
      <c r="P22" s="39">
        <f t="shared" si="7"/>
        <v>0</v>
      </c>
      <c r="Q22" s="40">
        <f>COUNTIF(Vertices[PageRank], "&gt;= " &amp; P22) - COUNTIF(Vertices[PageRank], "&gt;=" &amp; P23)</f>
        <v>0</v>
      </c>
      <c r="R22" s="39">
        <f t="shared" si="8"/>
        <v>0</v>
      </c>
      <c r="S22" s="45">
        <f>COUNTIF(Vertices[Clustering Coefficient], "&gt;= " &amp; R22) - COUNTIF(Vertices[Clustering Coefficient], "&gt;=" &amp; R23)</f>
        <v>0</v>
      </c>
      <c r="T22" s="39" t="e">
        <f t="shared" ca="1" si="9"/>
        <v>#REF!</v>
      </c>
      <c r="U22" s="40" t="e">
        <f t="shared" ca="1" si="0"/>
        <v>#REF!</v>
      </c>
    </row>
    <row r="23" spans="4:21" x14ac:dyDescent="0.25">
      <c r="D23" s="34">
        <f t="shared" si="1"/>
        <v>0</v>
      </c>
      <c r="E23" s="3">
        <f>COUNTIF(Vertices[Degree], "&gt;= " &amp; D23) - COUNTIF(Vertices[Degree], "&gt;=" &amp; D24)</f>
        <v>0</v>
      </c>
      <c r="F23" s="41">
        <f t="shared" si="2"/>
        <v>0</v>
      </c>
      <c r="G23" s="42">
        <f>COUNTIF(Vertices[In-Degree], "&gt;= " &amp; F23) - COUNTIF(Vertices[In-Degree], "&gt;=" &amp; F24)</f>
        <v>0</v>
      </c>
      <c r="H23" s="41">
        <f t="shared" si="3"/>
        <v>0</v>
      </c>
      <c r="I23" s="42">
        <f>COUNTIF(Vertices[Out-Degree], "&gt;= " &amp; H23) - COUNTIF(Vertices[Out-Degree], "&gt;=" &amp; H24)</f>
        <v>0</v>
      </c>
      <c r="J23" s="41">
        <f t="shared" si="4"/>
        <v>0</v>
      </c>
      <c r="K23" s="42">
        <f>COUNTIF(Vertices[Betweenness Centrality], "&gt;= " &amp; J23) - COUNTIF(Vertices[Betweenness Centrality], "&gt;=" &amp; J24)</f>
        <v>0</v>
      </c>
      <c r="L23" s="41">
        <f t="shared" si="5"/>
        <v>0</v>
      </c>
      <c r="M23" s="42">
        <f>COUNTIF(Vertices[Closeness Centrality], "&gt;= " &amp; L23) - COUNTIF(Vertices[Closeness Centrality], "&gt;=" &amp; L24)</f>
        <v>0</v>
      </c>
      <c r="N23" s="41">
        <f t="shared" si="6"/>
        <v>0</v>
      </c>
      <c r="O23" s="42">
        <f>COUNTIF(Vertices[Eigenvector Centrality], "&gt;= " &amp; N23) - COUNTIF(Vertices[Eigenvector Centrality], "&gt;=" &amp; N24)</f>
        <v>0</v>
      </c>
      <c r="P23" s="41">
        <f t="shared" si="7"/>
        <v>0</v>
      </c>
      <c r="Q23" s="42">
        <f>COUNTIF(Vertices[PageRank], "&gt;= " &amp; P23) - COUNTIF(Vertices[PageRank], "&gt;=" &amp; P24)</f>
        <v>0</v>
      </c>
      <c r="R23" s="41">
        <f t="shared" si="8"/>
        <v>0</v>
      </c>
      <c r="S23" s="46">
        <f>COUNTIF(Vertices[Clustering Coefficient], "&gt;= " &amp; R23) - COUNTIF(Vertices[Clustering Coefficient], "&gt;=" &amp; R24)</f>
        <v>0</v>
      </c>
      <c r="T23" s="41" t="e">
        <f t="shared" ca="1" si="9"/>
        <v>#REF!</v>
      </c>
      <c r="U23" s="42" t="e">
        <f t="shared" ca="1" si="0"/>
        <v>#REF!</v>
      </c>
    </row>
    <row r="24" spans="4:21" x14ac:dyDescent="0.25">
      <c r="D24" s="34">
        <f t="shared" si="1"/>
        <v>0</v>
      </c>
      <c r="E24" s="3">
        <f>COUNTIF(Vertices[Degree], "&gt;= " &amp; D24) - COUNTIF(Vertices[Degree], "&gt;=" &amp; D25)</f>
        <v>0</v>
      </c>
      <c r="F24" s="39">
        <f t="shared" si="2"/>
        <v>0</v>
      </c>
      <c r="G24" s="40">
        <f>COUNTIF(Vertices[In-Degree], "&gt;= " &amp; F24) - COUNTIF(Vertices[In-Degree], "&gt;=" &amp; F25)</f>
        <v>0</v>
      </c>
      <c r="H24" s="39">
        <f t="shared" si="3"/>
        <v>0</v>
      </c>
      <c r="I24" s="40">
        <f>COUNTIF(Vertices[Out-Degree], "&gt;= " &amp; H24) - COUNTIF(Vertices[Out-Degree], "&gt;=" &amp; H25)</f>
        <v>0</v>
      </c>
      <c r="J24" s="39">
        <f t="shared" si="4"/>
        <v>0</v>
      </c>
      <c r="K24" s="40">
        <f>COUNTIF(Vertices[Betweenness Centrality], "&gt;= " &amp; J24) - COUNTIF(Vertices[Betweenness Centrality], "&gt;=" &amp; J25)</f>
        <v>0</v>
      </c>
      <c r="L24" s="39">
        <f t="shared" si="5"/>
        <v>0</v>
      </c>
      <c r="M24" s="40">
        <f>COUNTIF(Vertices[Closeness Centrality], "&gt;= " &amp; L24) - COUNTIF(Vertices[Closeness Centrality], "&gt;=" &amp; L25)</f>
        <v>0</v>
      </c>
      <c r="N24" s="39">
        <f t="shared" si="6"/>
        <v>0</v>
      </c>
      <c r="O24" s="40">
        <f>COUNTIF(Vertices[Eigenvector Centrality], "&gt;= " &amp; N24) - COUNTIF(Vertices[Eigenvector Centrality], "&gt;=" &amp; N25)</f>
        <v>0</v>
      </c>
      <c r="P24" s="39">
        <f t="shared" si="7"/>
        <v>0</v>
      </c>
      <c r="Q24" s="40">
        <f>COUNTIF(Vertices[PageRank], "&gt;= " &amp; P24) - COUNTIF(Vertices[PageRank], "&gt;=" &amp; P25)</f>
        <v>0</v>
      </c>
      <c r="R24" s="39">
        <f t="shared" si="8"/>
        <v>0</v>
      </c>
      <c r="S24" s="45">
        <f>COUNTIF(Vertices[Clustering Coefficient], "&gt;= " &amp; R24) - COUNTIF(Vertices[Clustering Coefficient], "&gt;=" &amp; R25)</f>
        <v>0</v>
      </c>
      <c r="T24" s="39" t="e">
        <f t="shared" ca="1" si="9"/>
        <v>#REF!</v>
      </c>
      <c r="U24" s="40" t="e">
        <f t="shared" ca="1" si="0"/>
        <v>#REF!</v>
      </c>
    </row>
    <row r="25" spans="4:21" x14ac:dyDescent="0.25">
      <c r="D25" s="34">
        <f t="shared" si="1"/>
        <v>0</v>
      </c>
      <c r="E25" s="3">
        <f>COUNTIF(Vertices[Degree], "&gt;= " &amp; D25) - COUNTIF(Vertices[Degree], "&gt;=" &amp; D26)</f>
        <v>0</v>
      </c>
      <c r="F25" s="41">
        <f t="shared" si="2"/>
        <v>0</v>
      </c>
      <c r="G25" s="42">
        <f>COUNTIF(Vertices[In-Degree], "&gt;= " &amp; F25) - COUNTIF(Vertices[In-Degree], "&gt;=" &amp; F26)</f>
        <v>0</v>
      </c>
      <c r="H25" s="41">
        <f t="shared" si="3"/>
        <v>0</v>
      </c>
      <c r="I25" s="42">
        <f>COUNTIF(Vertices[Out-Degree], "&gt;= " &amp; H25) - COUNTIF(Vertices[Out-Degree], "&gt;=" &amp; H26)</f>
        <v>0</v>
      </c>
      <c r="J25" s="41">
        <f t="shared" si="4"/>
        <v>0</v>
      </c>
      <c r="K25" s="42">
        <f>COUNTIF(Vertices[Betweenness Centrality], "&gt;= " &amp; J25) - COUNTIF(Vertices[Betweenness Centrality], "&gt;=" &amp; J26)</f>
        <v>0</v>
      </c>
      <c r="L25" s="41">
        <f t="shared" si="5"/>
        <v>0</v>
      </c>
      <c r="M25" s="42">
        <f>COUNTIF(Vertices[Closeness Centrality], "&gt;= " &amp; L25) - COUNTIF(Vertices[Closeness Centrality], "&gt;=" &amp; L26)</f>
        <v>0</v>
      </c>
      <c r="N25" s="41">
        <f t="shared" si="6"/>
        <v>0</v>
      </c>
      <c r="O25" s="42">
        <f>COUNTIF(Vertices[Eigenvector Centrality], "&gt;= " &amp; N25) - COUNTIF(Vertices[Eigenvector Centrality], "&gt;=" &amp; N26)</f>
        <v>0</v>
      </c>
      <c r="P25" s="41">
        <f t="shared" si="7"/>
        <v>0</v>
      </c>
      <c r="Q25" s="42">
        <f>COUNTIF(Vertices[PageRank], "&gt;= " &amp; P25) - COUNTIF(Vertices[PageRank], "&gt;=" &amp; P26)</f>
        <v>0</v>
      </c>
      <c r="R25" s="41">
        <f t="shared" si="8"/>
        <v>0</v>
      </c>
      <c r="S25" s="46">
        <f>COUNTIF(Vertices[Clustering Coefficient], "&gt;= " &amp; R25) - COUNTIF(Vertices[Clustering Coefficient], "&gt;=" &amp; R26)</f>
        <v>0</v>
      </c>
      <c r="T25" s="41" t="e">
        <f t="shared" ca="1" si="9"/>
        <v>#REF!</v>
      </c>
      <c r="U25" s="42" t="e">
        <f t="shared" ca="1" si="0"/>
        <v>#REF!</v>
      </c>
    </row>
    <row r="26" spans="4:21" x14ac:dyDescent="0.25">
      <c r="D26" s="34">
        <f t="shared" si="1"/>
        <v>0</v>
      </c>
      <c r="E26" s="3">
        <f>COUNTIF(Vertices[Degree], "&gt;= " &amp; D26) - COUNTIF(Vertices[Degree], "&gt;=" &amp; D28)</f>
        <v>0</v>
      </c>
      <c r="F26" s="39">
        <f t="shared" si="2"/>
        <v>0</v>
      </c>
      <c r="G26" s="40">
        <f>COUNTIF(Vertices[In-Degree], "&gt;= " &amp; F26) - COUNTIF(Vertices[In-Degree], "&gt;=" &amp; F28)</f>
        <v>0</v>
      </c>
      <c r="H26" s="39">
        <f t="shared" si="3"/>
        <v>0</v>
      </c>
      <c r="I26" s="40">
        <f>COUNTIF(Vertices[Out-Degree], "&gt;= " &amp; H26) - COUNTIF(Vertices[Out-Degree], "&gt;=" &amp; H28)</f>
        <v>0</v>
      </c>
      <c r="J26" s="39">
        <f t="shared" si="4"/>
        <v>0</v>
      </c>
      <c r="K26" s="40">
        <f>COUNTIF(Vertices[Betweenness Centrality], "&gt;= " &amp; J26) - COUNTIF(Vertices[Betweenness Centrality], "&gt;=" &amp; J28)</f>
        <v>0</v>
      </c>
      <c r="L26" s="39">
        <f t="shared" si="5"/>
        <v>0</v>
      </c>
      <c r="M26" s="40">
        <f>COUNTIF(Vertices[Closeness Centrality], "&gt;= " &amp; L26) - COUNTIF(Vertices[Closeness Centrality], "&gt;=" &amp; L28)</f>
        <v>0</v>
      </c>
      <c r="N26" s="39">
        <f t="shared" si="6"/>
        <v>0</v>
      </c>
      <c r="O26" s="40">
        <f>COUNTIF(Vertices[Eigenvector Centrality], "&gt;= " &amp; N26) - COUNTIF(Vertices[Eigenvector Centrality], "&gt;=" &amp; N28)</f>
        <v>0</v>
      </c>
      <c r="P26" s="39">
        <f t="shared" si="7"/>
        <v>0</v>
      </c>
      <c r="Q26" s="40">
        <f>COUNTIF(Vertices[PageRank], "&gt;= " &amp; P26) - COUNTIF(Vertices[PageRank], "&gt;=" &amp; P28)</f>
        <v>0</v>
      </c>
      <c r="R26" s="39">
        <f t="shared" si="8"/>
        <v>0</v>
      </c>
      <c r="S26" s="45">
        <f>COUNTIF(Vertices[Clustering Coefficient], "&gt;= " &amp; R26) - COUNTIF(Vertices[Clustering Coefficient], "&gt;=" &amp; R28)</f>
        <v>0</v>
      </c>
      <c r="T26" s="39" t="e">
        <f t="shared" ca="1" si="9"/>
        <v>#REF!</v>
      </c>
      <c r="U26" s="40" t="e">
        <f ca="1">COUNTIF(INDIRECT(DynamicFilterSourceColumnRange), "&gt;= " &amp; T26) - COUNTIF(INDIRECT(DynamicFilterSourceColumnRange), "&gt;=" &amp; T28)</f>
        <v>#REF!</v>
      </c>
    </row>
    <row r="27" spans="4:21" x14ac:dyDescent="0.25">
      <c r="D27" s="34"/>
      <c r="E27" s="3">
        <f>COUNTIF(Vertices[Degree], "&gt;= " &amp; D27) - COUNTIF(Vertices[Degree], "&gt;=" &amp; D28)</f>
        <v>0</v>
      </c>
      <c r="F27" s="66"/>
      <c r="G27" s="67">
        <f>COUNTIF(Vertices[In-Degree], "&gt;= " &amp; F27) - COUNTIF(Vertices[In-Degree], "&gt;=" &amp; F28)</f>
        <v>0</v>
      </c>
      <c r="H27" s="66"/>
      <c r="I27" s="67">
        <f>COUNTIF(Vertices[Out-Degree], "&gt;= " &amp; H27) - COUNTIF(Vertices[Out-Degree], "&gt;=" &amp; H28)</f>
        <v>0</v>
      </c>
      <c r="J27" s="66"/>
      <c r="K27" s="67">
        <f>COUNTIF(Vertices[Betweenness Centrality], "&gt;= " &amp; J27) - COUNTIF(Vertices[Betweenness Centrality], "&gt;=" &amp; J28)</f>
        <v>0</v>
      </c>
      <c r="L27" s="66"/>
      <c r="M27" s="67">
        <f>COUNTIF(Vertices[Closeness Centrality], "&gt;= " &amp; L27) - COUNTIF(Vertices[Closeness Centrality], "&gt;=" &amp; L28)</f>
        <v>0</v>
      </c>
      <c r="N27" s="66"/>
      <c r="O27" s="67">
        <f>COUNTIF(Vertices[Eigenvector Centrality], "&gt;= " &amp; N27) - COUNTIF(Vertices[Eigenvector Centrality], "&gt;=" &amp; N28)</f>
        <v>0</v>
      </c>
      <c r="P27" s="66"/>
      <c r="Q27" s="67">
        <f>COUNTIF(Vertices[Eigenvector Centrality], "&gt;= " &amp; P27) - COUNTIF(Vertices[Eigenvector Centrality], "&gt;=" &amp; P28)</f>
        <v>0</v>
      </c>
      <c r="R27" s="66"/>
      <c r="S27" s="68">
        <f>COUNTIF(Vertices[Clustering Coefficient], "&gt;= " &amp; R27) - COUNTIF(Vertices[Clustering Coefficient], "&gt;=" &amp; R28)</f>
        <v>0</v>
      </c>
      <c r="T27" s="66"/>
      <c r="U27" s="67">
        <f ca="1">COUNTIF(Vertices[Clustering Coefficient], "&gt;= " &amp; T27) - COUNTIF(Vertices[Clustering Coefficient], "&gt;=" &amp; T28)</f>
        <v>0</v>
      </c>
    </row>
    <row r="28" spans="4:21" x14ac:dyDescent="0.25">
      <c r="D28" s="34">
        <f>D26+($D$57-$D$2)/BinDivisor</f>
        <v>0</v>
      </c>
      <c r="E28" s="3">
        <f>COUNTIF(Vertices[Degree], "&gt;= " &amp; D28) - COUNTIF(Vertices[Degree], "&gt;=" &amp; D40)</f>
        <v>0</v>
      </c>
      <c r="F28" s="41">
        <f>F26+($F$57-$F$2)/BinDivisor</f>
        <v>0</v>
      </c>
      <c r="G28" s="42">
        <f>COUNTIF(Vertices[In-Degree], "&gt;= " &amp; F28) - COUNTIF(Vertices[In-Degree], "&gt;=" &amp; F40)</f>
        <v>0</v>
      </c>
      <c r="H28" s="41">
        <f>H26+($H$57-$H$2)/BinDivisor</f>
        <v>0</v>
      </c>
      <c r="I28" s="42">
        <f>COUNTIF(Vertices[Out-Degree], "&gt;= " &amp; H28) - COUNTIF(Vertices[Out-Degree], "&gt;=" &amp; H40)</f>
        <v>0</v>
      </c>
      <c r="J28" s="41">
        <f>J26+($J$57-$J$2)/BinDivisor</f>
        <v>0</v>
      </c>
      <c r="K28" s="42">
        <f>COUNTIF(Vertices[Betweenness Centrality], "&gt;= " &amp; J28) - COUNTIF(Vertices[Betweenness Centrality], "&gt;=" &amp; J40)</f>
        <v>0</v>
      </c>
      <c r="L28" s="41">
        <f>L26+($L$57-$L$2)/BinDivisor</f>
        <v>0</v>
      </c>
      <c r="M28" s="42">
        <f>COUNTIF(Vertices[Closeness Centrality], "&gt;= " &amp; L28) - COUNTIF(Vertices[Closeness Centrality], "&gt;=" &amp; L40)</f>
        <v>0</v>
      </c>
      <c r="N28" s="41">
        <f>N26+($N$57-$N$2)/BinDivisor</f>
        <v>0</v>
      </c>
      <c r="O28" s="42">
        <f>COUNTIF(Vertices[Eigenvector Centrality], "&gt;= " &amp; N28) - COUNTIF(Vertices[Eigenvector Centrality], "&gt;=" &amp; N40)</f>
        <v>0</v>
      </c>
      <c r="P28" s="41">
        <f>P26+($P$57-$P$2)/BinDivisor</f>
        <v>0</v>
      </c>
      <c r="Q28" s="42">
        <f>COUNTIF(Vertices[PageRank], "&gt;= " &amp; P28) - COUNTIF(Vertices[PageRank], "&gt;=" &amp; P40)</f>
        <v>0</v>
      </c>
      <c r="R28" s="41">
        <f>R26+($R$57-$R$2)/BinDivisor</f>
        <v>0</v>
      </c>
      <c r="S28" s="46">
        <f>COUNTIF(Vertices[Clustering Coefficient], "&gt;= " &amp; R28) - COUNTIF(Vertices[Clustering Coefficient], "&gt;=" &amp; R40)</f>
        <v>0</v>
      </c>
      <c r="T28" s="41" t="e">
        <f ca="1">T26+($T$57-$T$2)/BinDivisor</f>
        <v>#REF!</v>
      </c>
      <c r="U28" s="42" t="e">
        <f ca="1">COUNTIF(INDIRECT(DynamicFilterSourceColumnRange), "&gt;= " &amp; T28) - COUNTIF(INDIRECT(DynamicFilterSourceColumnRange), "&gt;=" &amp; T40)</f>
        <v>#REF!</v>
      </c>
    </row>
    <row r="29" spans="4:21" x14ac:dyDescent="0.25">
      <c r="D29" s="34"/>
      <c r="E29" s="3">
        <f>COUNTIF(Vertices[Degree], "&gt;= " &amp; D29) - COUNTIF(Vertices[Degree], "&gt;=" &amp; D30)</f>
        <v>0</v>
      </c>
      <c r="F29" s="66"/>
      <c r="G29" s="67">
        <f>COUNTIF(Vertices[In-Degree], "&gt;= " &amp; F29) - COUNTIF(Vertices[In-Degree], "&gt;=" &amp; F30)</f>
        <v>0</v>
      </c>
      <c r="H29" s="66"/>
      <c r="I29" s="67">
        <f>COUNTIF(Vertices[Out-Degree], "&gt;= " &amp; H29) - COUNTIF(Vertices[Out-Degree], "&gt;=" &amp; H30)</f>
        <v>0</v>
      </c>
      <c r="J29" s="66"/>
      <c r="K29" s="67">
        <f>COUNTIF(Vertices[Betweenness Centrality], "&gt;= " &amp; J29) - COUNTIF(Vertices[Betweenness Centrality], "&gt;=" &amp; J30)</f>
        <v>0</v>
      </c>
      <c r="L29" s="66"/>
      <c r="M29" s="67">
        <f>COUNTIF(Vertices[Closeness Centrality], "&gt;= " &amp; L29) - COUNTIF(Vertices[Closeness Centrality], "&gt;=" &amp; L30)</f>
        <v>0</v>
      </c>
      <c r="N29" s="66"/>
      <c r="O29" s="67">
        <f>COUNTIF(Vertices[Eigenvector Centrality], "&gt;= " &amp; N29) - COUNTIF(Vertices[Eigenvector Centrality], "&gt;=" &amp; N30)</f>
        <v>0</v>
      </c>
      <c r="P29" s="66"/>
      <c r="Q29" s="67">
        <f>COUNTIF(Vertices[Eigenvector Centrality], "&gt;= " &amp; P29) - COUNTIF(Vertices[Eigenvector Centrality], "&gt;=" &amp; P30)</f>
        <v>0</v>
      </c>
      <c r="R29" s="66"/>
      <c r="S29" s="68">
        <f>COUNTIF(Vertices[Clustering Coefficient], "&gt;= " &amp; R29) - COUNTIF(Vertices[Clustering Coefficient], "&gt;=" &amp; R30)</f>
        <v>0</v>
      </c>
      <c r="T29" s="66"/>
      <c r="U29" s="67">
        <f>COUNTIF(Vertices[Clustering Coefficient], "&gt;= " &amp; T29) - COUNTIF(Vertices[Clustering Coefficient], "&gt;=" &amp; T30)</f>
        <v>0</v>
      </c>
    </row>
    <row r="30" spans="4:21" x14ac:dyDescent="0.25">
      <c r="D30" s="34"/>
      <c r="E30" s="3">
        <f>COUNTIF(Vertices[Degree], "&gt;= " &amp; D30) - COUNTIF(Vertices[Degree], "&gt;=" &amp; D31)</f>
        <v>0</v>
      </c>
      <c r="F30" s="66"/>
      <c r="G30" s="67">
        <f>COUNTIF(Vertices[In-Degree], "&gt;= " &amp; F30) - COUNTIF(Vertices[In-Degree], "&gt;=" &amp; F31)</f>
        <v>0</v>
      </c>
      <c r="H30" s="66"/>
      <c r="I30" s="67">
        <f>COUNTIF(Vertices[Out-Degree], "&gt;= " &amp; H30) - COUNTIF(Vertices[Out-Degree], "&gt;=" &amp; H31)</f>
        <v>0</v>
      </c>
      <c r="J30" s="66"/>
      <c r="K30" s="67">
        <f>COUNTIF(Vertices[Betweenness Centrality], "&gt;= " &amp; J30) - COUNTIF(Vertices[Betweenness Centrality], "&gt;=" &amp; J31)</f>
        <v>0</v>
      </c>
      <c r="L30" s="66"/>
      <c r="M30" s="67">
        <f>COUNTIF(Vertices[Closeness Centrality], "&gt;= " &amp; L30) - COUNTIF(Vertices[Closeness Centrality], "&gt;=" &amp; L31)</f>
        <v>0</v>
      </c>
      <c r="N30" s="66"/>
      <c r="O30" s="67">
        <f>COUNTIF(Vertices[Eigenvector Centrality], "&gt;= " &amp; N30) - COUNTIF(Vertices[Eigenvector Centrality], "&gt;=" &amp; N31)</f>
        <v>0</v>
      </c>
      <c r="P30" s="66"/>
      <c r="Q30" s="67">
        <f>COUNTIF(Vertices[Eigenvector Centrality], "&gt;= " &amp; P30) - COUNTIF(Vertices[Eigenvector Centrality], "&gt;=" &amp; P31)</f>
        <v>0</v>
      </c>
      <c r="R30" s="66"/>
      <c r="S30" s="68">
        <f>COUNTIF(Vertices[Clustering Coefficient], "&gt;= " &amp; R30) - COUNTIF(Vertices[Clustering Coefficient], "&gt;=" &amp; R31)</f>
        <v>0</v>
      </c>
      <c r="T30" s="66"/>
      <c r="U30" s="67">
        <f>COUNTIF(Vertices[Clustering Coefficient], "&gt;= " &amp; T30) - COUNTIF(Vertices[Clustering Coefficient], "&gt;=" &amp; T31)</f>
        <v>0</v>
      </c>
    </row>
    <row r="31" spans="4:21" x14ac:dyDescent="0.25">
      <c r="D31" s="34"/>
      <c r="E31" s="3">
        <f>COUNTIF(Vertices[Degree], "&gt;= " &amp; D31) - COUNTIF(Vertices[Degree], "&gt;=" &amp; D32)</f>
        <v>0</v>
      </c>
      <c r="F31" s="66"/>
      <c r="G31" s="67">
        <f>COUNTIF(Vertices[In-Degree], "&gt;= " &amp; F31) - COUNTIF(Vertices[In-Degree], "&gt;=" &amp; F32)</f>
        <v>0</v>
      </c>
      <c r="H31" s="66"/>
      <c r="I31" s="67">
        <f>COUNTIF(Vertices[Out-Degree], "&gt;= " &amp; H31) - COUNTIF(Vertices[Out-Degree], "&gt;=" &amp; H32)</f>
        <v>0</v>
      </c>
      <c r="J31" s="66"/>
      <c r="K31" s="67">
        <f>COUNTIF(Vertices[Betweenness Centrality], "&gt;= " &amp; J31) - COUNTIF(Vertices[Betweenness Centrality], "&gt;=" &amp; J32)</f>
        <v>0</v>
      </c>
      <c r="L31" s="66"/>
      <c r="M31" s="67">
        <f>COUNTIF(Vertices[Closeness Centrality], "&gt;= " &amp; L31) - COUNTIF(Vertices[Closeness Centrality], "&gt;=" &amp; L32)</f>
        <v>0</v>
      </c>
      <c r="N31" s="66"/>
      <c r="O31" s="67">
        <f>COUNTIF(Vertices[Eigenvector Centrality], "&gt;= " &amp; N31) - COUNTIF(Vertices[Eigenvector Centrality], "&gt;=" &amp; N32)</f>
        <v>0</v>
      </c>
      <c r="P31" s="66"/>
      <c r="Q31" s="67">
        <f>COUNTIF(Vertices[Eigenvector Centrality], "&gt;= " &amp; P31) - COUNTIF(Vertices[Eigenvector Centrality], "&gt;=" &amp; P32)</f>
        <v>0</v>
      </c>
      <c r="R31" s="66"/>
      <c r="S31" s="68">
        <f>COUNTIF(Vertices[Clustering Coefficient], "&gt;= " &amp; R31) - COUNTIF(Vertices[Clustering Coefficient], "&gt;=" &amp; R32)</f>
        <v>0</v>
      </c>
      <c r="T31" s="66"/>
      <c r="U31" s="67">
        <f>COUNTIF(Vertices[Clustering Coefficient], "&gt;= " &amp; T31) - COUNTIF(Vertices[Clustering Coefficient], "&gt;=" &amp; T32)</f>
        <v>0</v>
      </c>
    </row>
    <row r="32" spans="4:21" x14ac:dyDescent="0.25">
      <c r="D32" s="34"/>
      <c r="E32" s="3">
        <f>COUNTIF(Vertices[Degree], "&gt;= " &amp; D32) - COUNTIF(Vertices[Degree], "&gt;=" &amp; D33)</f>
        <v>0</v>
      </c>
      <c r="F32" s="66"/>
      <c r="G32" s="67">
        <f>COUNTIF(Vertices[In-Degree], "&gt;= " &amp; F32) - COUNTIF(Vertices[In-Degree], "&gt;=" &amp; F33)</f>
        <v>0</v>
      </c>
      <c r="H32" s="66"/>
      <c r="I32" s="67">
        <f>COUNTIF(Vertices[Out-Degree], "&gt;= " &amp; H32) - COUNTIF(Vertices[Out-Degree], "&gt;=" &amp; H33)</f>
        <v>0</v>
      </c>
      <c r="J32" s="66"/>
      <c r="K32" s="67">
        <f>COUNTIF(Vertices[Betweenness Centrality], "&gt;= " &amp; J32) - COUNTIF(Vertices[Betweenness Centrality], "&gt;=" &amp; J33)</f>
        <v>0</v>
      </c>
      <c r="L32" s="66"/>
      <c r="M32" s="67">
        <f>COUNTIF(Vertices[Closeness Centrality], "&gt;= " &amp; L32) - COUNTIF(Vertices[Closeness Centrality], "&gt;=" &amp; L33)</f>
        <v>0</v>
      </c>
      <c r="N32" s="66"/>
      <c r="O32" s="67">
        <f>COUNTIF(Vertices[Eigenvector Centrality], "&gt;= " &amp; N32) - COUNTIF(Vertices[Eigenvector Centrality], "&gt;=" &amp; N33)</f>
        <v>0</v>
      </c>
      <c r="P32" s="66"/>
      <c r="Q32" s="67">
        <f>COUNTIF(Vertices[Eigenvector Centrality], "&gt;= " &amp; P32) - COUNTIF(Vertices[Eigenvector Centrality], "&gt;=" &amp; P33)</f>
        <v>0</v>
      </c>
      <c r="R32" s="66"/>
      <c r="S32" s="68">
        <f>COUNTIF(Vertices[Clustering Coefficient], "&gt;= " &amp; R32) - COUNTIF(Vertices[Clustering Coefficient], "&gt;=" &amp; R33)</f>
        <v>0</v>
      </c>
      <c r="T32" s="66"/>
      <c r="U32" s="67">
        <f>COUNTIF(Vertices[Clustering Coefficient], "&gt;= " &amp; T32) - COUNTIF(Vertices[Clustering Coefficient], "&gt;=" &amp; T33)</f>
        <v>0</v>
      </c>
    </row>
    <row r="33" spans="1:21" x14ac:dyDescent="0.25">
      <c r="D33" s="34"/>
      <c r="E33" s="3">
        <f>COUNTIF(Vertices[Degree], "&gt;= " &amp; D33) - COUNTIF(Vertices[Degree], "&gt;=" &amp; D38)</f>
        <v>0</v>
      </c>
      <c r="F33" s="66"/>
      <c r="G33" s="67">
        <f>COUNTIF(Vertices[In-Degree], "&gt;= " &amp; F33) - COUNTIF(Vertices[In-Degree], "&gt;=" &amp; F38)</f>
        <v>0</v>
      </c>
      <c r="H33" s="66"/>
      <c r="I33" s="67">
        <f>COUNTIF(Vertices[Out-Degree], "&gt;= " &amp; H33) - COUNTIF(Vertices[Out-Degree], "&gt;=" &amp; H38)</f>
        <v>0</v>
      </c>
      <c r="J33" s="66"/>
      <c r="K33" s="67">
        <f>COUNTIF(Vertices[Betweenness Centrality], "&gt;= " &amp; J33) - COUNTIF(Vertices[Betweenness Centrality], "&gt;=" &amp; J38)</f>
        <v>0</v>
      </c>
      <c r="L33" s="66"/>
      <c r="M33" s="67">
        <f>COUNTIF(Vertices[Closeness Centrality], "&gt;= " &amp; L33) - COUNTIF(Vertices[Closeness Centrality], "&gt;=" &amp; L38)</f>
        <v>0</v>
      </c>
      <c r="N33" s="66"/>
      <c r="O33" s="67">
        <f>COUNTIF(Vertices[Eigenvector Centrality], "&gt;= " &amp; N33) - COUNTIF(Vertices[Eigenvector Centrality], "&gt;=" &amp; N38)</f>
        <v>0</v>
      </c>
      <c r="P33" s="66"/>
      <c r="Q33" s="67">
        <f>COUNTIF(Vertices[Eigenvector Centrality], "&gt;= " &amp; P33) - COUNTIF(Vertices[Eigenvector Centrality], "&gt;=" &amp; P38)</f>
        <v>0</v>
      </c>
      <c r="R33" s="66"/>
      <c r="S33" s="68">
        <f>COUNTIF(Vertices[Clustering Coefficient], "&gt;= " &amp; R33) - COUNTIF(Vertices[Clustering Coefficient], "&gt;=" &amp; R38)</f>
        <v>0</v>
      </c>
      <c r="T33" s="66"/>
      <c r="U33" s="67">
        <f>COUNTIF(Vertices[Clustering Coefficient], "&gt;= " &amp; T33) - COUNTIF(Vertices[Clustering Coefficient], "&gt;=" &amp; T38)</f>
        <v>0</v>
      </c>
    </row>
    <row r="34" spans="1:21" x14ac:dyDescent="0.25">
      <c r="D34" s="34"/>
      <c r="E34" s="3">
        <f>COUNTIF(Vertices[Degree], "&gt;= " &amp; D34) - COUNTIF(Vertices[Degree], "&gt;=" &amp; D35)</f>
        <v>0</v>
      </c>
      <c r="F34" s="66"/>
      <c r="G34" s="67">
        <f>COUNTIF(Vertices[In-Degree], "&gt;= " &amp; F34) - COUNTIF(Vertices[In-Degree], "&gt;=" &amp; F35)</f>
        <v>0</v>
      </c>
      <c r="H34" s="66"/>
      <c r="I34" s="67">
        <f>COUNTIF(Vertices[Out-Degree], "&gt;= " &amp; H34) - COUNTIF(Vertices[Out-Degree], "&gt;=" &amp; H35)</f>
        <v>0</v>
      </c>
      <c r="J34" s="66"/>
      <c r="K34" s="67">
        <f>COUNTIF(Vertices[Betweenness Centrality], "&gt;= " &amp; J34) - COUNTIF(Vertices[Betweenness Centrality], "&gt;=" &amp; J35)</f>
        <v>0</v>
      </c>
      <c r="L34" s="66"/>
      <c r="M34" s="67">
        <f>COUNTIF(Vertices[Closeness Centrality], "&gt;= " &amp; L34) - COUNTIF(Vertices[Closeness Centrality], "&gt;=" &amp; L35)</f>
        <v>0</v>
      </c>
      <c r="N34" s="66"/>
      <c r="O34" s="67">
        <f>COUNTIF(Vertices[Eigenvector Centrality], "&gt;= " &amp; N34) - COUNTIF(Vertices[Eigenvector Centrality], "&gt;=" &amp; N35)</f>
        <v>0</v>
      </c>
      <c r="P34" s="66"/>
      <c r="Q34" s="67">
        <f>COUNTIF(Vertices[Eigenvector Centrality], "&gt;= " &amp; P34) - COUNTIF(Vertices[Eigenvector Centrality], "&gt;=" &amp; P35)</f>
        <v>0</v>
      </c>
      <c r="R34" s="66"/>
      <c r="S34" s="68">
        <f>COUNTIF(Vertices[Clustering Coefficient], "&gt;= " &amp; R34) - COUNTIF(Vertices[Clustering Coefficient], "&gt;=" &amp; R35)</f>
        <v>0</v>
      </c>
      <c r="T34" s="66"/>
      <c r="U34" s="67">
        <f>COUNTIF(Vertices[Clustering Coefficient], "&gt;= " &amp; T34) - COUNTIF(Vertices[Clustering Coefficient], "&gt;=" &amp; T35)</f>
        <v>0</v>
      </c>
    </row>
    <row r="35" spans="1:21" x14ac:dyDescent="0.25">
      <c r="D35" s="34"/>
      <c r="E35" s="3">
        <f>COUNTIF(Vertices[Degree], "&gt;= " &amp; D35) - COUNTIF(Vertices[Degree], "&gt;=" &amp; D36)</f>
        <v>0</v>
      </c>
      <c r="F35" s="66"/>
      <c r="G35" s="67">
        <f>COUNTIF(Vertices[In-Degree], "&gt;= " &amp; F35) - COUNTIF(Vertices[In-Degree], "&gt;=" &amp; F36)</f>
        <v>0</v>
      </c>
      <c r="H35" s="66"/>
      <c r="I35" s="67">
        <f>COUNTIF(Vertices[Out-Degree], "&gt;= " &amp; H35) - COUNTIF(Vertices[Out-Degree], "&gt;=" &amp; H36)</f>
        <v>0</v>
      </c>
      <c r="J35" s="66"/>
      <c r="K35" s="67">
        <f>COUNTIF(Vertices[Betweenness Centrality], "&gt;= " &amp; J35) - COUNTIF(Vertices[Betweenness Centrality], "&gt;=" &amp; J36)</f>
        <v>0</v>
      </c>
      <c r="L35" s="66"/>
      <c r="M35" s="67">
        <f>COUNTIF(Vertices[Closeness Centrality], "&gt;= " &amp; L35) - COUNTIF(Vertices[Closeness Centrality], "&gt;=" &amp; L36)</f>
        <v>0</v>
      </c>
      <c r="N35" s="66"/>
      <c r="O35" s="67">
        <f>COUNTIF(Vertices[Eigenvector Centrality], "&gt;= " &amp; N35) - COUNTIF(Vertices[Eigenvector Centrality], "&gt;=" &amp; N36)</f>
        <v>0</v>
      </c>
      <c r="P35" s="66"/>
      <c r="Q35" s="67">
        <f>COUNTIF(Vertices[Eigenvector Centrality], "&gt;= " &amp; P35) - COUNTIF(Vertices[Eigenvector Centrality], "&gt;=" &amp; P36)</f>
        <v>0</v>
      </c>
      <c r="R35" s="66"/>
      <c r="S35" s="68">
        <f>COUNTIF(Vertices[Clustering Coefficient], "&gt;= " &amp; R35) - COUNTIF(Vertices[Clustering Coefficient], "&gt;=" &amp; R36)</f>
        <v>0</v>
      </c>
      <c r="T35" s="66"/>
      <c r="U35" s="67">
        <f>COUNTIF(Vertices[Clustering Coefficient], "&gt;= " &amp; T35) - COUNTIF(Vertices[Clustering Coefficient], "&gt;=" &amp; T36)</f>
        <v>0</v>
      </c>
    </row>
    <row r="36" spans="1:21" x14ac:dyDescent="0.25">
      <c r="D36" s="34"/>
      <c r="E36" s="3">
        <f>COUNTIF(Vertices[Degree], "&gt;= " &amp; D36) - COUNTIF(Vertices[Degree], "&gt;=" &amp; D37)</f>
        <v>0</v>
      </c>
      <c r="F36" s="66"/>
      <c r="G36" s="67">
        <f>COUNTIF(Vertices[In-Degree], "&gt;= " &amp; F36) - COUNTIF(Vertices[In-Degree], "&gt;=" &amp; F37)</f>
        <v>0</v>
      </c>
      <c r="H36" s="66"/>
      <c r="I36" s="67">
        <f>COUNTIF(Vertices[Out-Degree], "&gt;= " &amp; H36) - COUNTIF(Vertices[Out-Degree], "&gt;=" &amp; H37)</f>
        <v>0</v>
      </c>
      <c r="J36" s="66"/>
      <c r="K36" s="67">
        <f>COUNTIF(Vertices[Betweenness Centrality], "&gt;= " &amp; J36) - COUNTIF(Vertices[Betweenness Centrality], "&gt;=" &amp; J37)</f>
        <v>0</v>
      </c>
      <c r="L36" s="66"/>
      <c r="M36" s="67">
        <f>COUNTIF(Vertices[Closeness Centrality], "&gt;= " &amp; L36) - COUNTIF(Vertices[Closeness Centrality], "&gt;=" &amp; L37)</f>
        <v>0</v>
      </c>
      <c r="N36" s="66"/>
      <c r="O36" s="67">
        <f>COUNTIF(Vertices[Eigenvector Centrality], "&gt;= " &amp; N36) - COUNTIF(Vertices[Eigenvector Centrality], "&gt;=" &amp; N37)</f>
        <v>0</v>
      </c>
      <c r="P36" s="66"/>
      <c r="Q36" s="67">
        <f>COUNTIF(Vertices[Eigenvector Centrality], "&gt;= " &amp; P36) - COUNTIF(Vertices[Eigenvector Centrality], "&gt;=" &amp; P37)</f>
        <v>0</v>
      </c>
      <c r="R36" s="66"/>
      <c r="S36" s="68">
        <f>COUNTIF(Vertices[Clustering Coefficient], "&gt;= " &amp; R36) - COUNTIF(Vertices[Clustering Coefficient], "&gt;=" &amp; R37)</f>
        <v>0</v>
      </c>
      <c r="T36" s="66"/>
      <c r="U36" s="67">
        <f>COUNTIF(Vertices[Clustering Coefficient], "&gt;= " &amp; T36) - COUNTIF(Vertices[Clustering Coefficient], "&gt;=" &amp; T37)</f>
        <v>0</v>
      </c>
    </row>
    <row r="37" spans="1:21" x14ac:dyDescent="0.25">
      <c r="D37" s="34"/>
      <c r="E37" s="3">
        <f>COUNTIF(Vertices[Degree], "&gt;= " &amp; D37) - COUNTIF(Vertices[Degree], "&gt;=" &amp; D38)</f>
        <v>0</v>
      </c>
      <c r="F37" s="66"/>
      <c r="G37" s="67">
        <f>COUNTIF(Vertices[In-Degree], "&gt;= " &amp; F37) - COUNTIF(Vertices[In-Degree], "&gt;=" &amp; F38)</f>
        <v>0</v>
      </c>
      <c r="H37" s="66"/>
      <c r="I37" s="67">
        <f>COUNTIF(Vertices[Out-Degree], "&gt;= " &amp; H37) - COUNTIF(Vertices[Out-Degree], "&gt;=" &amp; H38)</f>
        <v>0</v>
      </c>
      <c r="J37" s="66"/>
      <c r="K37" s="67">
        <f>COUNTIF(Vertices[Betweenness Centrality], "&gt;= " &amp; J37) - COUNTIF(Vertices[Betweenness Centrality], "&gt;=" &amp; J38)</f>
        <v>0</v>
      </c>
      <c r="L37" s="66"/>
      <c r="M37" s="67">
        <f>COUNTIF(Vertices[Closeness Centrality], "&gt;= " &amp; L37) - COUNTIF(Vertices[Closeness Centrality], "&gt;=" &amp; L38)</f>
        <v>0</v>
      </c>
      <c r="N37" s="66"/>
      <c r="O37" s="67">
        <f>COUNTIF(Vertices[Eigenvector Centrality], "&gt;= " &amp; N37) - COUNTIF(Vertices[Eigenvector Centrality], "&gt;=" &amp; N38)</f>
        <v>0</v>
      </c>
      <c r="P37" s="66"/>
      <c r="Q37" s="67">
        <f>COUNTIF(Vertices[Eigenvector Centrality], "&gt;= " &amp; P37) - COUNTIF(Vertices[Eigenvector Centrality], "&gt;=" &amp; P38)</f>
        <v>0</v>
      </c>
      <c r="R37" s="66"/>
      <c r="S37" s="68">
        <f>COUNTIF(Vertices[Clustering Coefficient], "&gt;= " &amp; R37) - COUNTIF(Vertices[Clustering Coefficient], "&gt;=" &amp; R38)</f>
        <v>0</v>
      </c>
      <c r="T37" s="66"/>
      <c r="U37" s="67">
        <f>COUNTIF(Vertices[Clustering Coefficient], "&gt;= " &amp; T37) - COUNTIF(Vertices[Clustering Coefficient], "&gt;=" &amp; T38)</f>
        <v>0</v>
      </c>
    </row>
    <row r="38" spans="1:21" x14ac:dyDescent="0.25">
      <c r="D38" s="34"/>
      <c r="E38" s="3">
        <f>COUNTIF(Vertices[Degree], "&gt;= " &amp; D38) - COUNTIF(Vertices[Degree], "&gt;=" &amp; D40)</f>
        <v>0</v>
      </c>
      <c r="F38" s="66"/>
      <c r="G38" s="67">
        <f>COUNTIF(Vertices[In-Degree], "&gt;= " &amp; F38) - COUNTIF(Vertices[In-Degree], "&gt;=" &amp; F40)</f>
        <v>0</v>
      </c>
      <c r="H38" s="66"/>
      <c r="I38" s="67">
        <f>COUNTIF(Vertices[Out-Degree], "&gt;= " &amp; H38) - COUNTIF(Vertices[Out-Degree], "&gt;=" &amp; H40)</f>
        <v>0</v>
      </c>
      <c r="J38" s="66"/>
      <c r="K38" s="67">
        <f>COUNTIF(Vertices[Betweenness Centrality], "&gt;= " &amp; J38) - COUNTIF(Vertices[Betweenness Centrality], "&gt;=" &amp; J40)</f>
        <v>0</v>
      </c>
      <c r="L38" s="66"/>
      <c r="M38" s="67">
        <f>COUNTIF(Vertices[Closeness Centrality], "&gt;= " &amp; L38) - COUNTIF(Vertices[Closeness Centrality], "&gt;=" &amp; L40)</f>
        <v>0</v>
      </c>
      <c r="N38" s="66"/>
      <c r="O38" s="67">
        <f>COUNTIF(Vertices[Eigenvector Centrality], "&gt;= " &amp; N38) - COUNTIF(Vertices[Eigenvector Centrality], "&gt;=" &amp; N40)</f>
        <v>0</v>
      </c>
      <c r="P38" s="66"/>
      <c r="Q38" s="67">
        <f>COUNTIF(Vertices[Eigenvector Centrality], "&gt;= " &amp; P38) - COUNTIF(Vertices[Eigenvector Centrality], "&gt;=" &amp; P40)</f>
        <v>0</v>
      </c>
      <c r="R38" s="66"/>
      <c r="S38" s="68">
        <f>COUNTIF(Vertices[Clustering Coefficient], "&gt;= " &amp; R38) - COUNTIF(Vertices[Clustering Coefficient], "&gt;=" &amp; R40)</f>
        <v>0</v>
      </c>
      <c r="T38" s="66"/>
      <c r="U38" s="67">
        <f ca="1">COUNTIF(Vertices[Clustering Coefficient], "&gt;= " &amp; T38) - COUNTIF(Vertices[Clustering Coefficient], "&gt;=" &amp; T40)</f>
        <v>0</v>
      </c>
    </row>
    <row r="39" spans="1:21" x14ac:dyDescent="0.25">
      <c r="D39" s="34"/>
      <c r="E39" s="3">
        <f>COUNTIF(Vertices[Degree], "&gt;= " &amp; D39) - COUNTIF(Vertices[Degree], "&gt;=" &amp; D40)</f>
        <v>0</v>
      </c>
      <c r="F39" s="66"/>
      <c r="G39" s="67">
        <f>COUNTIF(Vertices[In-Degree], "&gt;= " &amp; F39) - COUNTIF(Vertices[In-Degree], "&gt;=" &amp; F40)</f>
        <v>0</v>
      </c>
      <c r="H39" s="66"/>
      <c r="I39" s="67">
        <f>COUNTIF(Vertices[Out-Degree], "&gt;= " &amp; H39) - COUNTIF(Vertices[Out-Degree], "&gt;=" &amp; H40)</f>
        <v>0</v>
      </c>
      <c r="J39" s="66"/>
      <c r="K39" s="67">
        <f>COUNTIF(Vertices[Betweenness Centrality], "&gt;= " &amp; J39) - COUNTIF(Vertices[Betweenness Centrality], "&gt;=" &amp; J40)</f>
        <v>0</v>
      </c>
      <c r="L39" s="66"/>
      <c r="M39" s="67">
        <f>COUNTIF(Vertices[Closeness Centrality], "&gt;= " &amp; L39) - COUNTIF(Vertices[Closeness Centrality], "&gt;=" &amp; L40)</f>
        <v>0</v>
      </c>
      <c r="N39" s="66"/>
      <c r="O39" s="67">
        <f>COUNTIF(Vertices[Eigenvector Centrality], "&gt;= " &amp; N39) - COUNTIF(Vertices[Eigenvector Centrality], "&gt;=" &amp; N40)</f>
        <v>0</v>
      </c>
      <c r="P39" s="66"/>
      <c r="Q39" s="67">
        <f>COUNTIF(Vertices[Eigenvector Centrality], "&gt;= " &amp; P39) - COUNTIF(Vertices[Eigenvector Centrality], "&gt;=" &amp; P40)</f>
        <v>0</v>
      </c>
      <c r="R39" s="66"/>
      <c r="S39" s="68">
        <f>COUNTIF(Vertices[Clustering Coefficient], "&gt;= " &amp; R39) - COUNTIF(Vertices[Clustering Coefficient], "&gt;=" &amp; R40)</f>
        <v>0</v>
      </c>
      <c r="T39" s="66"/>
      <c r="U39" s="67">
        <f ca="1">COUNTIF(Vertices[Clustering Coefficient], "&gt;= " &amp; T39) - COUNTIF(Vertices[Clustering Coefficient], "&gt;=" &amp; T40)</f>
        <v>0</v>
      </c>
    </row>
    <row r="40" spans="1:21" x14ac:dyDescent="0.25">
      <c r="D40" s="34">
        <f>D28+($D$57-$D$2)/BinDivisor</f>
        <v>0</v>
      </c>
      <c r="E40" s="3">
        <f>COUNTIF(Vertices[Degree], "&gt;= " &amp; D40) - COUNTIF(Vertices[Degree], "&gt;=" &amp; D41)</f>
        <v>0</v>
      </c>
      <c r="F40" s="39">
        <f>F28+($F$57-$F$2)/BinDivisor</f>
        <v>0</v>
      </c>
      <c r="G40" s="40">
        <f>COUNTIF(Vertices[In-Degree], "&gt;= " &amp; F40) - COUNTIF(Vertices[In-Degree], "&gt;=" &amp; F41)</f>
        <v>0</v>
      </c>
      <c r="H40" s="39">
        <f>H28+($H$57-$H$2)/BinDivisor</f>
        <v>0</v>
      </c>
      <c r="I40" s="40">
        <f>COUNTIF(Vertices[Out-Degree], "&gt;= " &amp; H40) - COUNTIF(Vertices[Out-Degree], "&gt;=" &amp; H41)</f>
        <v>0</v>
      </c>
      <c r="J40" s="39">
        <f>J28+($J$57-$J$2)/BinDivisor</f>
        <v>0</v>
      </c>
      <c r="K40" s="40">
        <f>COUNTIF(Vertices[Betweenness Centrality], "&gt;= " &amp; J40) - COUNTIF(Vertices[Betweenness Centrality], "&gt;=" &amp; J41)</f>
        <v>0</v>
      </c>
      <c r="L40" s="39">
        <f>L28+($L$57-$L$2)/BinDivisor</f>
        <v>0</v>
      </c>
      <c r="M40" s="40">
        <f>COUNTIF(Vertices[Closeness Centrality], "&gt;= " &amp; L40) - COUNTIF(Vertices[Closeness Centrality], "&gt;=" &amp; L41)</f>
        <v>0</v>
      </c>
      <c r="N40" s="39">
        <f>N28+($N$57-$N$2)/BinDivisor</f>
        <v>0</v>
      </c>
      <c r="O40" s="40">
        <f>COUNTIF(Vertices[Eigenvector Centrality], "&gt;= " &amp; N40) - COUNTIF(Vertices[Eigenvector Centrality], "&gt;=" &amp; N41)</f>
        <v>0</v>
      </c>
      <c r="P40" s="39">
        <f>P28+($P$57-$P$2)/BinDivisor</f>
        <v>0</v>
      </c>
      <c r="Q40" s="40">
        <f>COUNTIF(Vertices[PageRank], "&gt;= " &amp; P40) - COUNTIF(Vertices[PageRank], "&gt;=" &amp; P41)</f>
        <v>0</v>
      </c>
      <c r="R40" s="39">
        <f>R28+($R$57-$R$2)/BinDivisor</f>
        <v>0</v>
      </c>
      <c r="S40" s="45">
        <f>COUNTIF(Vertices[Clustering Coefficient], "&gt;= " &amp; R40) - COUNTIF(Vertices[Clustering Coefficient], "&gt;=" &amp; R41)</f>
        <v>0</v>
      </c>
      <c r="T40" s="39" t="e">
        <f ca="1">T28+($T$57-$T$2)/BinDivisor</f>
        <v>#REF!</v>
      </c>
      <c r="U40" s="40" t="e">
        <f t="shared" ca="1" si="0"/>
        <v>#REF!</v>
      </c>
    </row>
    <row r="41" spans="1:21" x14ac:dyDescent="0.25">
      <c r="A41" t="s">
        <v>163</v>
      </c>
      <c r="B41" t="s">
        <v>17</v>
      </c>
      <c r="D41" s="34">
        <f t="shared" ref="D41:D56" si="10">D40+($D$57-$D$2)/BinDivisor</f>
        <v>0</v>
      </c>
      <c r="E41" s="3">
        <f>COUNTIF(Vertices[Degree], "&gt;= " &amp; D41) - COUNTIF(Vertices[Degree], "&gt;=" &amp; D42)</f>
        <v>0</v>
      </c>
      <c r="F41" s="41">
        <f t="shared" ref="F41:F56" si="11">F40+($F$57-$F$2)/BinDivisor</f>
        <v>0</v>
      </c>
      <c r="G41" s="42">
        <f>COUNTIF(Vertices[In-Degree], "&gt;= " &amp; F41) - COUNTIF(Vertices[In-Degree], "&gt;=" &amp; F42)</f>
        <v>0</v>
      </c>
      <c r="H41" s="41">
        <f t="shared" ref="H41:H56" si="12">H40+($H$57-$H$2)/BinDivisor</f>
        <v>0</v>
      </c>
      <c r="I41" s="42">
        <f>COUNTIF(Vertices[Out-Degree], "&gt;= " &amp; H41) - COUNTIF(Vertices[Out-Degree], "&gt;=" &amp; H42)</f>
        <v>0</v>
      </c>
      <c r="J41" s="41">
        <f t="shared" ref="J41:J56" si="13">J40+($J$57-$J$2)/BinDivisor</f>
        <v>0</v>
      </c>
      <c r="K41" s="42">
        <f>COUNTIF(Vertices[Betweenness Centrality], "&gt;= " &amp; J41) - COUNTIF(Vertices[Betweenness Centrality], "&gt;=" &amp; J42)</f>
        <v>0</v>
      </c>
      <c r="L41" s="41">
        <f t="shared" ref="L41:L56" si="14">L40+($L$57-$L$2)/BinDivisor</f>
        <v>0</v>
      </c>
      <c r="M41" s="42">
        <f>COUNTIF(Vertices[Closeness Centrality], "&gt;= " &amp; L41) - COUNTIF(Vertices[Closeness Centrality], "&gt;=" &amp; L42)</f>
        <v>0</v>
      </c>
      <c r="N41" s="41">
        <f t="shared" ref="N41:N56" si="15">N40+($N$57-$N$2)/BinDivisor</f>
        <v>0</v>
      </c>
      <c r="O41" s="42">
        <f>COUNTIF(Vertices[Eigenvector Centrality], "&gt;= " &amp; N41) - COUNTIF(Vertices[Eigenvector Centrality], "&gt;=" &amp; N42)</f>
        <v>0</v>
      </c>
      <c r="P41" s="41">
        <f t="shared" ref="P41:P56" si="16">P40+($P$57-$P$2)/BinDivisor</f>
        <v>0</v>
      </c>
      <c r="Q41" s="42">
        <f>COUNTIF(Vertices[PageRank], "&gt;= " &amp; P41) - COUNTIF(Vertices[PageRank], "&gt;=" &amp; P42)</f>
        <v>0</v>
      </c>
      <c r="R41" s="41">
        <f t="shared" ref="R41:R56" si="17">R40+($R$57-$R$2)/BinDivisor</f>
        <v>0</v>
      </c>
      <c r="S41" s="46">
        <f>COUNTIF(Vertices[Clustering Coefficient], "&gt;= " &amp; R41) - COUNTIF(Vertices[Clustering Coefficient], "&gt;=" &amp; R42)</f>
        <v>0</v>
      </c>
      <c r="T41" s="41" t="e">
        <f t="shared" ref="T41:T56" ca="1" si="18">T40+($T$57-$T$2)/BinDivisor</f>
        <v>#REF!</v>
      </c>
      <c r="U41" s="42" t="e">
        <f t="shared" ca="1" si="0"/>
        <v>#REF!</v>
      </c>
    </row>
    <row r="42" spans="1:21" x14ac:dyDescent="0.25">
      <c r="A42" s="35"/>
      <c r="B42" s="35"/>
      <c r="D42" s="34">
        <f t="shared" si="10"/>
        <v>0</v>
      </c>
      <c r="E42" s="3">
        <f>COUNTIF(Vertices[Degree], "&gt;= " &amp; D42) - COUNTIF(Vertices[Degree], "&gt;=" &amp; D43)</f>
        <v>0</v>
      </c>
      <c r="F42" s="39">
        <f t="shared" si="11"/>
        <v>0</v>
      </c>
      <c r="G42" s="40">
        <f>COUNTIF(Vertices[In-Degree], "&gt;= " &amp; F42) - COUNTIF(Vertices[In-Degree], "&gt;=" &amp; F43)</f>
        <v>0</v>
      </c>
      <c r="H42" s="39">
        <f t="shared" si="12"/>
        <v>0</v>
      </c>
      <c r="I42" s="40">
        <f>COUNTIF(Vertices[Out-Degree], "&gt;= " &amp; H42) - COUNTIF(Vertices[Out-Degree], "&gt;=" &amp; H43)</f>
        <v>0</v>
      </c>
      <c r="J42" s="39">
        <f t="shared" si="13"/>
        <v>0</v>
      </c>
      <c r="K42" s="40">
        <f>COUNTIF(Vertices[Betweenness Centrality], "&gt;= " &amp; J42) - COUNTIF(Vertices[Betweenness Centrality], "&gt;=" &amp; J43)</f>
        <v>0</v>
      </c>
      <c r="L42" s="39">
        <f t="shared" si="14"/>
        <v>0</v>
      </c>
      <c r="M42" s="40">
        <f>COUNTIF(Vertices[Closeness Centrality], "&gt;= " &amp; L42) - COUNTIF(Vertices[Closeness Centrality], "&gt;=" &amp; L43)</f>
        <v>0</v>
      </c>
      <c r="N42" s="39">
        <f t="shared" si="15"/>
        <v>0</v>
      </c>
      <c r="O42" s="40">
        <f>COUNTIF(Vertices[Eigenvector Centrality], "&gt;= " &amp; N42) - COUNTIF(Vertices[Eigenvector Centrality], "&gt;=" &amp; N43)</f>
        <v>0</v>
      </c>
      <c r="P42" s="39">
        <f t="shared" si="16"/>
        <v>0</v>
      </c>
      <c r="Q42" s="40">
        <f>COUNTIF(Vertices[PageRank], "&gt;= " &amp; P42) - COUNTIF(Vertices[PageRank], "&gt;=" &amp; P43)</f>
        <v>0</v>
      </c>
      <c r="R42" s="39">
        <f t="shared" si="17"/>
        <v>0</v>
      </c>
      <c r="S42" s="45">
        <f>COUNTIF(Vertices[Clustering Coefficient], "&gt;= " &amp; R42) - COUNTIF(Vertices[Clustering Coefficient], "&gt;=" &amp; R43)</f>
        <v>0</v>
      </c>
      <c r="T42" s="39" t="e">
        <f t="shared" ca="1" si="18"/>
        <v>#REF!</v>
      </c>
      <c r="U42" s="40" t="e">
        <f t="shared" ca="1" si="0"/>
        <v>#REF!</v>
      </c>
    </row>
    <row r="43" spans="1:21" x14ac:dyDescent="0.25">
      <c r="D43" s="34">
        <f t="shared" si="10"/>
        <v>0</v>
      </c>
      <c r="E43" s="3">
        <f>COUNTIF(Vertices[Degree], "&gt;= " &amp; D43) - COUNTIF(Vertices[Degree], "&gt;=" &amp; D44)</f>
        <v>0</v>
      </c>
      <c r="F43" s="41">
        <f t="shared" si="11"/>
        <v>0</v>
      </c>
      <c r="G43" s="42">
        <f>COUNTIF(Vertices[In-Degree], "&gt;= " &amp; F43) - COUNTIF(Vertices[In-Degree], "&gt;=" &amp; F44)</f>
        <v>0</v>
      </c>
      <c r="H43" s="41">
        <f t="shared" si="12"/>
        <v>0</v>
      </c>
      <c r="I43" s="42">
        <f>COUNTIF(Vertices[Out-Degree], "&gt;= " &amp; H43) - COUNTIF(Vertices[Out-Degree], "&gt;=" &amp; H44)</f>
        <v>0</v>
      </c>
      <c r="J43" s="41">
        <f t="shared" si="13"/>
        <v>0</v>
      </c>
      <c r="K43" s="42">
        <f>COUNTIF(Vertices[Betweenness Centrality], "&gt;= " &amp; J43) - COUNTIF(Vertices[Betweenness Centrality], "&gt;=" &amp; J44)</f>
        <v>0</v>
      </c>
      <c r="L43" s="41">
        <f t="shared" si="14"/>
        <v>0</v>
      </c>
      <c r="M43" s="42">
        <f>COUNTIF(Vertices[Closeness Centrality], "&gt;= " &amp; L43) - COUNTIF(Vertices[Closeness Centrality], "&gt;=" &amp; L44)</f>
        <v>0</v>
      </c>
      <c r="N43" s="41">
        <f t="shared" si="15"/>
        <v>0</v>
      </c>
      <c r="O43" s="42">
        <f>COUNTIF(Vertices[Eigenvector Centrality], "&gt;= " &amp; N43) - COUNTIF(Vertices[Eigenvector Centrality], "&gt;=" &amp; N44)</f>
        <v>0</v>
      </c>
      <c r="P43" s="41">
        <f t="shared" si="16"/>
        <v>0</v>
      </c>
      <c r="Q43" s="42">
        <f>COUNTIF(Vertices[PageRank], "&gt;= " &amp; P43) - COUNTIF(Vertices[PageRank], "&gt;=" &amp; P44)</f>
        <v>0</v>
      </c>
      <c r="R43" s="41">
        <f t="shared" si="17"/>
        <v>0</v>
      </c>
      <c r="S43" s="46">
        <f>COUNTIF(Vertices[Clustering Coefficient], "&gt;= " &amp; R43) - COUNTIF(Vertices[Clustering Coefficient], "&gt;=" &amp; R44)</f>
        <v>0</v>
      </c>
      <c r="T43" s="41" t="e">
        <f t="shared" ca="1" si="18"/>
        <v>#REF!</v>
      </c>
      <c r="U43" s="42" t="e">
        <f t="shared" ca="1" si="0"/>
        <v>#REF!</v>
      </c>
    </row>
    <row r="44" spans="1:21" x14ac:dyDescent="0.25">
      <c r="D44" s="34">
        <f t="shared" si="10"/>
        <v>0</v>
      </c>
      <c r="E44" s="3">
        <f>COUNTIF(Vertices[Degree], "&gt;= " &amp; D44) - COUNTIF(Vertices[Degree], "&gt;=" &amp; D45)</f>
        <v>0</v>
      </c>
      <c r="F44" s="39">
        <f t="shared" si="11"/>
        <v>0</v>
      </c>
      <c r="G44" s="40">
        <f>COUNTIF(Vertices[In-Degree], "&gt;= " &amp; F44) - COUNTIF(Vertices[In-Degree], "&gt;=" &amp; F45)</f>
        <v>0</v>
      </c>
      <c r="H44" s="39">
        <f t="shared" si="12"/>
        <v>0</v>
      </c>
      <c r="I44" s="40">
        <f>COUNTIF(Vertices[Out-Degree], "&gt;= " &amp; H44) - COUNTIF(Vertices[Out-Degree], "&gt;=" &amp; H45)</f>
        <v>0</v>
      </c>
      <c r="J44" s="39">
        <f t="shared" si="13"/>
        <v>0</v>
      </c>
      <c r="K44" s="40">
        <f>COUNTIF(Vertices[Betweenness Centrality], "&gt;= " &amp; J44) - COUNTIF(Vertices[Betweenness Centrality], "&gt;=" &amp; J45)</f>
        <v>0</v>
      </c>
      <c r="L44" s="39">
        <f t="shared" si="14"/>
        <v>0</v>
      </c>
      <c r="M44" s="40">
        <f>COUNTIF(Vertices[Closeness Centrality], "&gt;= " &amp; L44) - COUNTIF(Vertices[Closeness Centrality], "&gt;=" &amp; L45)</f>
        <v>0</v>
      </c>
      <c r="N44" s="39">
        <f t="shared" si="15"/>
        <v>0</v>
      </c>
      <c r="O44" s="40">
        <f>COUNTIF(Vertices[Eigenvector Centrality], "&gt;= " &amp; N44) - COUNTIF(Vertices[Eigenvector Centrality], "&gt;=" &amp; N45)</f>
        <v>0</v>
      </c>
      <c r="P44" s="39">
        <f t="shared" si="16"/>
        <v>0</v>
      </c>
      <c r="Q44" s="40">
        <f>COUNTIF(Vertices[PageRank], "&gt;= " &amp; P44) - COUNTIF(Vertices[PageRank], "&gt;=" &amp; P45)</f>
        <v>0</v>
      </c>
      <c r="R44" s="39">
        <f t="shared" si="17"/>
        <v>0</v>
      </c>
      <c r="S44" s="45">
        <f>COUNTIF(Vertices[Clustering Coefficient], "&gt;= " &amp; R44) - COUNTIF(Vertices[Clustering Coefficient], "&gt;=" &amp; R45)</f>
        <v>0</v>
      </c>
      <c r="T44" s="39" t="e">
        <f t="shared" ca="1" si="18"/>
        <v>#REF!</v>
      </c>
      <c r="U44" s="40" t="e">
        <f t="shared" ca="1" si="0"/>
        <v>#REF!</v>
      </c>
    </row>
    <row r="45" spans="1:21" x14ac:dyDescent="0.25">
      <c r="D45" s="34">
        <f t="shared" si="10"/>
        <v>0</v>
      </c>
      <c r="E45" s="3">
        <f>COUNTIF(Vertices[Degree], "&gt;= " &amp; D45) - COUNTIF(Vertices[Degree], "&gt;=" &amp; D46)</f>
        <v>0</v>
      </c>
      <c r="F45" s="41">
        <f t="shared" si="11"/>
        <v>0</v>
      </c>
      <c r="G45" s="42">
        <f>COUNTIF(Vertices[In-Degree], "&gt;= " &amp; F45) - COUNTIF(Vertices[In-Degree], "&gt;=" &amp; F46)</f>
        <v>0</v>
      </c>
      <c r="H45" s="41">
        <f t="shared" si="12"/>
        <v>0</v>
      </c>
      <c r="I45" s="42">
        <f>COUNTIF(Vertices[Out-Degree], "&gt;= " &amp; H45) - COUNTIF(Vertices[Out-Degree], "&gt;=" &amp; H46)</f>
        <v>0</v>
      </c>
      <c r="J45" s="41">
        <f t="shared" si="13"/>
        <v>0</v>
      </c>
      <c r="K45" s="42">
        <f>COUNTIF(Vertices[Betweenness Centrality], "&gt;= " &amp; J45) - COUNTIF(Vertices[Betweenness Centrality], "&gt;=" &amp; J46)</f>
        <v>0</v>
      </c>
      <c r="L45" s="41">
        <f t="shared" si="14"/>
        <v>0</v>
      </c>
      <c r="M45" s="42">
        <f>COUNTIF(Vertices[Closeness Centrality], "&gt;= " &amp; L45) - COUNTIF(Vertices[Closeness Centrality], "&gt;=" &amp; L46)</f>
        <v>0</v>
      </c>
      <c r="N45" s="41">
        <f t="shared" si="15"/>
        <v>0</v>
      </c>
      <c r="O45" s="42">
        <f>COUNTIF(Vertices[Eigenvector Centrality], "&gt;= " &amp; N45) - COUNTIF(Vertices[Eigenvector Centrality], "&gt;=" &amp; N46)</f>
        <v>0</v>
      </c>
      <c r="P45" s="41">
        <f t="shared" si="16"/>
        <v>0</v>
      </c>
      <c r="Q45" s="42">
        <f>COUNTIF(Vertices[PageRank], "&gt;= " &amp; P45) - COUNTIF(Vertices[PageRank], "&gt;=" &amp; P46)</f>
        <v>0</v>
      </c>
      <c r="R45" s="41">
        <f t="shared" si="17"/>
        <v>0</v>
      </c>
      <c r="S45" s="46">
        <f>COUNTIF(Vertices[Clustering Coefficient], "&gt;= " &amp; R45) - COUNTIF(Vertices[Clustering Coefficient], "&gt;=" &amp; R46)</f>
        <v>0</v>
      </c>
      <c r="T45" s="41" t="e">
        <f t="shared" ca="1" si="18"/>
        <v>#REF!</v>
      </c>
      <c r="U45" s="42" t="e">
        <f t="shared" ca="1" si="0"/>
        <v>#REF!</v>
      </c>
    </row>
    <row r="46" spans="1:21" x14ac:dyDescent="0.25">
      <c r="D46" s="34">
        <f t="shared" si="10"/>
        <v>0</v>
      </c>
      <c r="E46" s="3">
        <f>COUNTIF(Vertices[Degree], "&gt;= " &amp; D46) - COUNTIF(Vertices[Degree], "&gt;=" &amp; D47)</f>
        <v>0</v>
      </c>
      <c r="F46" s="39">
        <f t="shared" si="11"/>
        <v>0</v>
      </c>
      <c r="G46" s="40">
        <f>COUNTIF(Vertices[In-Degree], "&gt;= " &amp; F46) - COUNTIF(Vertices[In-Degree], "&gt;=" &amp; F47)</f>
        <v>0</v>
      </c>
      <c r="H46" s="39">
        <f t="shared" si="12"/>
        <v>0</v>
      </c>
      <c r="I46" s="40">
        <f>COUNTIF(Vertices[Out-Degree], "&gt;= " &amp; H46) - COUNTIF(Vertices[Out-Degree], "&gt;=" &amp; H47)</f>
        <v>0</v>
      </c>
      <c r="J46" s="39">
        <f t="shared" si="13"/>
        <v>0</v>
      </c>
      <c r="K46" s="40">
        <f>COUNTIF(Vertices[Betweenness Centrality], "&gt;= " &amp; J46) - COUNTIF(Vertices[Betweenness Centrality], "&gt;=" &amp; J47)</f>
        <v>0</v>
      </c>
      <c r="L46" s="39">
        <f t="shared" si="14"/>
        <v>0</v>
      </c>
      <c r="M46" s="40">
        <f>COUNTIF(Vertices[Closeness Centrality], "&gt;= " &amp; L46) - COUNTIF(Vertices[Closeness Centrality], "&gt;=" &amp; L47)</f>
        <v>0</v>
      </c>
      <c r="N46" s="39">
        <f t="shared" si="15"/>
        <v>0</v>
      </c>
      <c r="O46" s="40">
        <f>COUNTIF(Vertices[Eigenvector Centrality], "&gt;= " &amp; N46) - COUNTIF(Vertices[Eigenvector Centrality], "&gt;=" &amp; N47)</f>
        <v>0</v>
      </c>
      <c r="P46" s="39">
        <f t="shared" si="16"/>
        <v>0</v>
      </c>
      <c r="Q46" s="40">
        <f>COUNTIF(Vertices[PageRank], "&gt;= " &amp; P46) - COUNTIF(Vertices[PageRank], "&gt;=" &amp; P47)</f>
        <v>0</v>
      </c>
      <c r="R46" s="39">
        <f t="shared" si="17"/>
        <v>0</v>
      </c>
      <c r="S46" s="45">
        <f>COUNTIF(Vertices[Clustering Coefficient], "&gt;= " &amp; R46) - COUNTIF(Vertices[Clustering Coefficient], "&gt;=" &amp; R47)</f>
        <v>0</v>
      </c>
      <c r="T46" s="39" t="e">
        <f t="shared" ca="1" si="18"/>
        <v>#REF!</v>
      </c>
      <c r="U46" s="40" t="e">
        <f t="shared" ca="1" si="0"/>
        <v>#REF!</v>
      </c>
    </row>
    <row r="47" spans="1:21" x14ac:dyDescent="0.25">
      <c r="D47" s="34">
        <f t="shared" si="10"/>
        <v>0</v>
      </c>
      <c r="E47" s="3">
        <f>COUNTIF(Vertices[Degree], "&gt;= " &amp; D47) - COUNTIF(Vertices[Degree], "&gt;=" &amp; D48)</f>
        <v>0</v>
      </c>
      <c r="F47" s="41">
        <f t="shared" si="11"/>
        <v>0</v>
      </c>
      <c r="G47" s="42">
        <f>COUNTIF(Vertices[In-Degree], "&gt;= " &amp; F47) - COUNTIF(Vertices[In-Degree], "&gt;=" &amp; F48)</f>
        <v>0</v>
      </c>
      <c r="H47" s="41">
        <f t="shared" si="12"/>
        <v>0</v>
      </c>
      <c r="I47" s="42">
        <f>COUNTIF(Vertices[Out-Degree], "&gt;= " &amp; H47) - COUNTIF(Vertices[Out-Degree], "&gt;=" &amp; H48)</f>
        <v>0</v>
      </c>
      <c r="J47" s="41">
        <f t="shared" si="13"/>
        <v>0</v>
      </c>
      <c r="K47" s="42">
        <f>COUNTIF(Vertices[Betweenness Centrality], "&gt;= " &amp; J47) - COUNTIF(Vertices[Betweenness Centrality], "&gt;=" &amp; J48)</f>
        <v>0</v>
      </c>
      <c r="L47" s="41">
        <f t="shared" si="14"/>
        <v>0</v>
      </c>
      <c r="M47" s="42">
        <f>COUNTIF(Vertices[Closeness Centrality], "&gt;= " &amp; L47) - COUNTIF(Vertices[Closeness Centrality], "&gt;=" &amp; L48)</f>
        <v>0</v>
      </c>
      <c r="N47" s="41">
        <f t="shared" si="15"/>
        <v>0</v>
      </c>
      <c r="O47" s="42">
        <f>COUNTIF(Vertices[Eigenvector Centrality], "&gt;= " &amp; N47) - COUNTIF(Vertices[Eigenvector Centrality], "&gt;=" &amp; N48)</f>
        <v>0</v>
      </c>
      <c r="P47" s="41">
        <f t="shared" si="16"/>
        <v>0</v>
      </c>
      <c r="Q47" s="42">
        <f>COUNTIF(Vertices[PageRank], "&gt;= " &amp; P47) - COUNTIF(Vertices[PageRank], "&gt;=" &amp; P48)</f>
        <v>0</v>
      </c>
      <c r="R47" s="41">
        <f t="shared" si="17"/>
        <v>0</v>
      </c>
      <c r="S47" s="46">
        <f>COUNTIF(Vertices[Clustering Coefficient], "&gt;= " &amp; R47) - COUNTIF(Vertices[Clustering Coefficient], "&gt;=" &amp; R48)</f>
        <v>0</v>
      </c>
      <c r="T47" s="41" t="e">
        <f t="shared" ca="1" si="18"/>
        <v>#REF!</v>
      </c>
      <c r="U47" s="42" t="e">
        <f t="shared" ca="1" si="0"/>
        <v>#REF!</v>
      </c>
    </row>
    <row r="48" spans="1:21" x14ac:dyDescent="0.25">
      <c r="D48" s="34">
        <f t="shared" si="10"/>
        <v>0</v>
      </c>
      <c r="E48" s="3">
        <f>COUNTIF(Vertices[Degree], "&gt;= " &amp; D48) - COUNTIF(Vertices[Degree], "&gt;=" &amp; D49)</f>
        <v>0</v>
      </c>
      <c r="F48" s="39">
        <f t="shared" si="11"/>
        <v>0</v>
      </c>
      <c r="G48" s="40">
        <f>COUNTIF(Vertices[In-Degree], "&gt;= " &amp; F48) - COUNTIF(Vertices[In-Degree], "&gt;=" &amp; F49)</f>
        <v>0</v>
      </c>
      <c r="H48" s="39">
        <f t="shared" si="12"/>
        <v>0</v>
      </c>
      <c r="I48" s="40">
        <f>COUNTIF(Vertices[Out-Degree], "&gt;= " &amp; H48) - COUNTIF(Vertices[Out-Degree], "&gt;=" &amp; H49)</f>
        <v>0</v>
      </c>
      <c r="J48" s="39">
        <f t="shared" si="13"/>
        <v>0</v>
      </c>
      <c r="K48" s="40">
        <f>COUNTIF(Vertices[Betweenness Centrality], "&gt;= " &amp; J48) - COUNTIF(Vertices[Betweenness Centrality], "&gt;=" &amp; J49)</f>
        <v>0</v>
      </c>
      <c r="L48" s="39">
        <f t="shared" si="14"/>
        <v>0</v>
      </c>
      <c r="M48" s="40">
        <f>COUNTIF(Vertices[Closeness Centrality], "&gt;= " &amp; L48) - COUNTIF(Vertices[Closeness Centrality], "&gt;=" &amp; L49)</f>
        <v>0</v>
      </c>
      <c r="N48" s="39">
        <f t="shared" si="15"/>
        <v>0</v>
      </c>
      <c r="O48" s="40">
        <f>COUNTIF(Vertices[Eigenvector Centrality], "&gt;= " &amp; N48) - COUNTIF(Vertices[Eigenvector Centrality], "&gt;=" &amp; N49)</f>
        <v>0</v>
      </c>
      <c r="P48" s="39">
        <f t="shared" si="16"/>
        <v>0</v>
      </c>
      <c r="Q48" s="40">
        <f>COUNTIF(Vertices[PageRank], "&gt;= " &amp; P48) - COUNTIF(Vertices[PageRank], "&gt;=" &amp; P49)</f>
        <v>0</v>
      </c>
      <c r="R48" s="39">
        <f t="shared" si="17"/>
        <v>0</v>
      </c>
      <c r="S48" s="45">
        <f>COUNTIF(Vertices[Clustering Coefficient], "&gt;= " &amp; R48) - COUNTIF(Vertices[Clustering Coefficient], "&gt;=" &amp; R49)</f>
        <v>0</v>
      </c>
      <c r="T48" s="39" t="e">
        <f t="shared" ca="1" si="18"/>
        <v>#REF!</v>
      </c>
      <c r="U48" s="40" t="e">
        <f t="shared" ca="1" si="0"/>
        <v>#REF!</v>
      </c>
    </row>
    <row r="49" spans="1:21" x14ac:dyDescent="0.25">
      <c r="D49" s="34">
        <f t="shared" si="10"/>
        <v>0</v>
      </c>
      <c r="E49" s="3">
        <f>COUNTIF(Vertices[Degree], "&gt;= " &amp; D49) - COUNTIF(Vertices[Degree], "&gt;=" &amp; D50)</f>
        <v>0</v>
      </c>
      <c r="F49" s="41">
        <f t="shared" si="11"/>
        <v>0</v>
      </c>
      <c r="G49" s="42">
        <f>COUNTIF(Vertices[In-Degree], "&gt;= " &amp; F49) - COUNTIF(Vertices[In-Degree], "&gt;=" &amp; F50)</f>
        <v>0</v>
      </c>
      <c r="H49" s="41">
        <f t="shared" si="12"/>
        <v>0</v>
      </c>
      <c r="I49" s="42">
        <f>COUNTIF(Vertices[Out-Degree], "&gt;= " &amp; H49) - COUNTIF(Vertices[Out-Degree], "&gt;=" &amp; H50)</f>
        <v>0</v>
      </c>
      <c r="J49" s="41">
        <f t="shared" si="13"/>
        <v>0</v>
      </c>
      <c r="K49" s="42">
        <f>COUNTIF(Vertices[Betweenness Centrality], "&gt;= " &amp; J49) - COUNTIF(Vertices[Betweenness Centrality], "&gt;=" &amp; J50)</f>
        <v>0</v>
      </c>
      <c r="L49" s="41">
        <f t="shared" si="14"/>
        <v>0</v>
      </c>
      <c r="M49" s="42">
        <f>COUNTIF(Vertices[Closeness Centrality], "&gt;= " &amp; L49) - COUNTIF(Vertices[Closeness Centrality], "&gt;=" &amp; L50)</f>
        <v>0</v>
      </c>
      <c r="N49" s="41">
        <f t="shared" si="15"/>
        <v>0</v>
      </c>
      <c r="O49" s="42">
        <f>COUNTIF(Vertices[Eigenvector Centrality], "&gt;= " &amp; N49) - COUNTIF(Vertices[Eigenvector Centrality], "&gt;=" &amp; N50)</f>
        <v>0</v>
      </c>
      <c r="P49" s="41">
        <f t="shared" si="16"/>
        <v>0</v>
      </c>
      <c r="Q49" s="42">
        <f>COUNTIF(Vertices[PageRank], "&gt;= " &amp; P49) - COUNTIF(Vertices[PageRank], "&gt;=" &amp; P50)</f>
        <v>0</v>
      </c>
      <c r="R49" s="41">
        <f t="shared" si="17"/>
        <v>0</v>
      </c>
      <c r="S49" s="46">
        <f>COUNTIF(Vertices[Clustering Coefficient], "&gt;= " &amp; R49) - COUNTIF(Vertices[Clustering Coefficient], "&gt;=" &amp; R50)</f>
        <v>0</v>
      </c>
      <c r="T49" s="41" t="e">
        <f t="shared" ca="1" si="18"/>
        <v>#REF!</v>
      </c>
      <c r="U49" s="42" t="e">
        <f t="shared" ca="1" si="0"/>
        <v>#REF!</v>
      </c>
    </row>
    <row r="50" spans="1:21" x14ac:dyDescent="0.25">
      <c r="D50" s="34">
        <f t="shared" si="10"/>
        <v>0</v>
      </c>
      <c r="E50" s="3">
        <f>COUNTIF(Vertices[Degree], "&gt;= " &amp; D50) - COUNTIF(Vertices[Degree], "&gt;=" &amp; D51)</f>
        <v>0</v>
      </c>
      <c r="F50" s="39">
        <f t="shared" si="11"/>
        <v>0</v>
      </c>
      <c r="G50" s="40">
        <f>COUNTIF(Vertices[In-Degree], "&gt;= " &amp; F50) - COUNTIF(Vertices[In-Degree], "&gt;=" &amp; F51)</f>
        <v>0</v>
      </c>
      <c r="H50" s="39">
        <f t="shared" si="12"/>
        <v>0</v>
      </c>
      <c r="I50" s="40">
        <f>COUNTIF(Vertices[Out-Degree], "&gt;= " &amp; H50) - COUNTIF(Vertices[Out-Degree], "&gt;=" &amp; H51)</f>
        <v>0</v>
      </c>
      <c r="J50" s="39">
        <f t="shared" si="13"/>
        <v>0</v>
      </c>
      <c r="K50" s="40">
        <f>COUNTIF(Vertices[Betweenness Centrality], "&gt;= " &amp; J50) - COUNTIF(Vertices[Betweenness Centrality], "&gt;=" &amp; J51)</f>
        <v>0</v>
      </c>
      <c r="L50" s="39">
        <f t="shared" si="14"/>
        <v>0</v>
      </c>
      <c r="M50" s="40">
        <f>COUNTIF(Vertices[Closeness Centrality], "&gt;= " &amp; L50) - COUNTIF(Vertices[Closeness Centrality], "&gt;=" &amp; L51)</f>
        <v>0</v>
      </c>
      <c r="N50" s="39">
        <f t="shared" si="15"/>
        <v>0</v>
      </c>
      <c r="O50" s="40">
        <f>COUNTIF(Vertices[Eigenvector Centrality], "&gt;= " &amp; N50) - COUNTIF(Vertices[Eigenvector Centrality], "&gt;=" &amp; N51)</f>
        <v>0</v>
      </c>
      <c r="P50" s="39">
        <f t="shared" si="16"/>
        <v>0</v>
      </c>
      <c r="Q50" s="40">
        <f>COUNTIF(Vertices[PageRank], "&gt;= " &amp; P50) - COUNTIF(Vertices[PageRank], "&gt;=" &amp; P51)</f>
        <v>0</v>
      </c>
      <c r="R50" s="39">
        <f t="shared" si="17"/>
        <v>0</v>
      </c>
      <c r="S50" s="45">
        <f>COUNTIF(Vertices[Clustering Coefficient], "&gt;= " &amp; R50) - COUNTIF(Vertices[Clustering Coefficient], "&gt;=" &amp; R51)</f>
        <v>0</v>
      </c>
      <c r="T50" s="39" t="e">
        <f t="shared" ca="1" si="18"/>
        <v>#REF!</v>
      </c>
      <c r="U50" s="40" t="e">
        <f t="shared" ca="1" si="0"/>
        <v>#REF!</v>
      </c>
    </row>
    <row r="51" spans="1:21" x14ac:dyDescent="0.25">
      <c r="D51" s="34">
        <f t="shared" si="10"/>
        <v>0</v>
      </c>
      <c r="E51" s="3">
        <f>COUNTIF(Vertices[Degree], "&gt;= " &amp; D51) - COUNTIF(Vertices[Degree], "&gt;=" &amp; D52)</f>
        <v>0</v>
      </c>
      <c r="F51" s="41">
        <f t="shared" si="11"/>
        <v>0</v>
      </c>
      <c r="G51" s="42">
        <f>COUNTIF(Vertices[In-Degree], "&gt;= " &amp; F51) - COUNTIF(Vertices[In-Degree], "&gt;=" &amp; F52)</f>
        <v>0</v>
      </c>
      <c r="H51" s="41">
        <f t="shared" si="12"/>
        <v>0</v>
      </c>
      <c r="I51" s="42">
        <f>COUNTIF(Vertices[Out-Degree], "&gt;= " &amp; H51) - COUNTIF(Vertices[Out-Degree], "&gt;=" &amp; H52)</f>
        <v>0</v>
      </c>
      <c r="J51" s="41">
        <f t="shared" si="13"/>
        <v>0</v>
      </c>
      <c r="K51" s="42">
        <f>COUNTIF(Vertices[Betweenness Centrality], "&gt;= " &amp; J51) - COUNTIF(Vertices[Betweenness Centrality], "&gt;=" &amp; J52)</f>
        <v>0</v>
      </c>
      <c r="L51" s="41">
        <f t="shared" si="14"/>
        <v>0</v>
      </c>
      <c r="M51" s="42">
        <f>COUNTIF(Vertices[Closeness Centrality], "&gt;= " &amp; L51) - COUNTIF(Vertices[Closeness Centrality], "&gt;=" &amp; L52)</f>
        <v>0</v>
      </c>
      <c r="N51" s="41">
        <f t="shared" si="15"/>
        <v>0</v>
      </c>
      <c r="O51" s="42">
        <f>COUNTIF(Vertices[Eigenvector Centrality], "&gt;= " &amp; N51) - COUNTIF(Vertices[Eigenvector Centrality], "&gt;=" &amp; N52)</f>
        <v>0</v>
      </c>
      <c r="P51" s="41">
        <f t="shared" si="16"/>
        <v>0</v>
      </c>
      <c r="Q51" s="42">
        <f>COUNTIF(Vertices[PageRank], "&gt;= " &amp; P51) - COUNTIF(Vertices[PageRank], "&gt;=" &amp; P52)</f>
        <v>0</v>
      </c>
      <c r="R51" s="41">
        <f t="shared" si="17"/>
        <v>0</v>
      </c>
      <c r="S51" s="46">
        <f>COUNTIF(Vertices[Clustering Coefficient], "&gt;= " &amp; R51) - COUNTIF(Vertices[Clustering Coefficient], "&gt;=" &amp; R52)</f>
        <v>0</v>
      </c>
      <c r="T51" s="41" t="e">
        <f t="shared" ca="1" si="18"/>
        <v>#REF!</v>
      </c>
      <c r="U51" s="42" t="e">
        <f t="shared" ca="1" si="0"/>
        <v>#REF!</v>
      </c>
    </row>
    <row r="52" spans="1:21" x14ac:dyDescent="0.25">
      <c r="D52" s="34">
        <f t="shared" si="10"/>
        <v>0</v>
      </c>
      <c r="E52" s="3">
        <f>COUNTIF(Vertices[Degree], "&gt;= " &amp; D52) - COUNTIF(Vertices[Degree], "&gt;=" &amp; D53)</f>
        <v>0</v>
      </c>
      <c r="F52" s="39">
        <f t="shared" si="11"/>
        <v>0</v>
      </c>
      <c r="G52" s="40">
        <f>COUNTIF(Vertices[In-Degree], "&gt;= " &amp; F52) - COUNTIF(Vertices[In-Degree], "&gt;=" &amp; F53)</f>
        <v>0</v>
      </c>
      <c r="H52" s="39">
        <f t="shared" si="12"/>
        <v>0</v>
      </c>
      <c r="I52" s="40">
        <f>COUNTIF(Vertices[Out-Degree], "&gt;= " &amp; H52) - COUNTIF(Vertices[Out-Degree], "&gt;=" &amp; H53)</f>
        <v>0</v>
      </c>
      <c r="J52" s="39">
        <f t="shared" si="13"/>
        <v>0</v>
      </c>
      <c r="K52" s="40">
        <f>COUNTIF(Vertices[Betweenness Centrality], "&gt;= " &amp; J52) - COUNTIF(Vertices[Betweenness Centrality], "&gt;=" &amp; J53)</f>
        <v>0</v>
      </c>
      <c r="L52" s="39">
        <f t="shared" si="14"/>
        <v>0</v>
      </c>
      <c r="M52" s="40">
        <f>COUNTIF(Vertices[Closeness Centrality], "&gt;= " &amp; L52) - COUNTIF(Vertices[Closeness Centrality], "&gt;=" &amp; L53)</f>
        <v>0</v>
      </c>
      <c r="N52" s="39">
        <f t="shared" si="15"/>
        <v>0</v>
      </c>
      <c r="O52" s="40">
        <f>COUNTIF(Vertices[Eigenvector Centrality], "&gt;= " &amp; N52) - COUNTIF(Vertices[Eigenvector Centrality], "&gt;=" &amp; N53)</f>
        <v>0</v>
      </c>
      <c r="P52" s="39">
        <f t="shared" si="16"/>
        <v>0</v>
      </c>
      <c r="Q52" s="40">
        <f>COUNTIF(Vertices[PageRank], "&gt;= " &amp; P52) - COUNTIF(Vertices[PageRank], "&gt;=" &amp; P53)</f>
        <v>0</v>
      </c>
      <c r="R52" s="39">
        <f t="shared" si="17"/>
        <v>0</v>
      </c>
      <c r="S52" s="45">
        <f>COUNTIF(Vertices[Clustering Coefficient], "&gt;= " &amp; R52) - COUNTIF(Vertices[Clustering Coefficient], "&gt;=" &amp; R53)</f>
        <v>0</v>
      </c>
      <c r="T52" s="39" t="e">
        <f t="shared" ca="1" si="18"/>
        <v>#REF!</v>
      </c>
      <c r="U52" s="40" t="e">
        <f t="shared" ca="1" si="0"/>
        <v>#REF!</v>
      </c>
    </row>
    <row r="53" spans="1:21" x14ac:dyDescent="0.25">
      <c r="D53" s="34">
        <f t="shared" si="10"/>
        <v>0</v>
      </c>
      <c r="E53" s="3">
        <f>COUNTIF(Vertices[Degree], "&gt;= " &amp; D53) - COUNTIF(Vertices[Degree], "&gt;=" &amp; D54)</f>
        <v>0</v>
      </c>
      <c r="F53" s="41">
        <f t="shared" si="11"/>
        <v>0</v>
      </c>
      <c r="G53" s="42">
        <f>COUNTIF(Vertices[In-Degree], "&gt;= " &amp; F53) - COUNTIF(Vertices[In-Degree], "&gt;=" &amp; F54)</f>
        <v>0</v>
      </c>
      <c r="H53" s="41">
        <f t="shared" si="12"/>
        <v>0</v>
      </c>
      <c r="I53" s="42">
        <f>COUNTIF(Vertices[Out-Degree], "&gt;= " &amp; H53) - COUNTIF(Vertices[Out-Degree], "&gt;=" &amp; H54)</f>
        <v>0</v>
      </c>
      <c r="J53" s="41">
        <f t="shared" si="13"/>
        <v>0</v>
      </c>
      <c r="K53" s="42">
        <f>COUNTIF(Vertices[Betweenness Centrality], "&gt;= " &amp; J53) - COUNTIF(Vertices[Betweenness Centrality], "&gt;=" &amp; J54)</f>
        <v>0</v>
      </c>
      <c r="L53" s="41">
        <f t="shared" si="14"/>
        <v>0</v>
      </c>
      <c r="M53" s="42">
        <f>COUNTIF(Vertices[Closeness Centrality], "&gt;= " &amp; L53) - COUNTIF(Vertices[Closeness Centrality], "&gt;=" &amp; L54)</f>
        <v>0</v>
      </c>
      <c r="N53" s="41">
        <f t="shared" si="15"/>
        <v>0</v>
      </c>
      <c r="O53" s="42">
        <f>COUNTIF(Vertices[Eigenvector Centrality], "&gt;= " &amp; N53) - COUNTIF(Vertices[Eigenvector Centrality], "&gt;=" &amp; N54)</f>
        <v>0</v>
      </c>
      <c r="P53" s="41">
        <f t="shared" si="16"/>
        <v>0</v>
      </c>
      <c r="Q53" s="42">
        <f>COUNTIF(Vertices[PageRank], "&gt;= " &amp; P53) - COUNTIF(Vertices[PageRank], "&gt;=" &amp; P54)</f>
        <v>0</v>
      </c>
      <c r="R53" s="41">
        <f t="shared" si="17"/>
        <v>0</v>
      </c>
      <c r="S53" s="46">
        <f>COUNTIF(Vertices[Clustering Coefficient], "&gt;= " &amp; R53) - COUNTIF(Vertices[Clustering Coefficient], "&gt;=" &amp; R54)</f>
        <v>0</v>
      </c>
      <c r="T53" s="41" t="e">
        <f t="shared" ca="1" si="18"/>
        <v>#REF!</v>
      </c>
      <c r="U53" s="42" t="e">
        <f t="shared" ca="1" si="0"/>
        <v>#REF!</v>
      </c>
    </row>
    <row r="54" spans="1:21" x14ac:dyDescent="0.25">
      <c r="D54" s="34">
        <f t="shared" si="10"/>
        <v>0</v>
      </c>
      <c r="E54" s="3">
        <f>COUNTIF(Vertices[Degree], "&gt;= " &amp; D54) - COUNTIF(Vertices[Degree], "&gt;=" &amp; D55)</f>
        <v>0</v>
      </c>
      <c r="F54" s="39">
        <f t="shared" si="11"/>
        <v>0</v>
      </c>
      <c r="G54" s="40">
        <f>COUNTIF(Vertices[In-Degree], "&gt;= " &amp; F54) - COUNTIF(Vertices[In-Degree], "&gt;=" &amp; F55)</f>
        <v>0</v>
      </c>
      <c r="H54" s="39">
        <f t="shared" si="12"/>
        <v>0</v>
      </c>
      <c r="I54" s="40">
        <f>COUNTIF(Vertices[Out-Degree], "&gt;= " &amp; H54) - COUNTIF(Vertices[Out-Degree], "&gt;=" &amp; H55)</f>
        <v>0</v>
      </c>
      <c r="J54" s="39">
        <f t="shared" si="13"/>
        <v>0</v>
      </c>
      <c r="K54" s="40">
        <f>COUNTIF(Vertices[Betweenness Centrality], "&gt;= " &amp; J54) - COUNTIF(Vertices[Betweenness Centrality], "&gt;=" &amp; J55)</f>
        <v>0</v>
      </c>
      <c r="L54" s="39">
        <f t="shared" si="14"/>
        <v>0</v>
      </c>
      <c r="M54" s="40">
        <f>COUNTIF(Vertices[Closeness Centrality], "&gt;= " &amp; L54) - COUNTIF(Vertices[Closeness Centrality], "&gt;=" &amp; L55)</f>
        <v>0</v>
      </c>
      <c r="N54" s="39">
        <f t="shared" si="15"/>
        <v>0</v>
      </c>
      <c r="O54" s="40">
        <f>COUNTIF(Vertices[Eigenvector Centrality], "&gt;= " &amp; N54) - COUNTIF(Vertices[Eigenvector Centrality], "&gt;=" &amp; N55)</f>
        <v>0</v>
      </c>
      <c r="P54" s="39">
        <f t="shared" si="16"/>
        <v>0</v>
      </c>
      <c r="Q54" s="40">
        <f>COUNTIF(Vertices[PageRank], "&gt;= " &amp; P54) - COUNTIF(Vertices[PageRank], "&gt;=" &amp; P55)</f>
        <v>0</v>
      </c>
      <c r="R54" s="39">
        <f t="shared" si="17"/>
        <v>0</v>
      </c>
      <c r="S54" s="45">
        <f>COUNTIF(Vertices[Clustering Coefficient], "&gt;= " &amp; R54) - COUNTIF(Vertices[Clustering Coefficient], "&gt;=" &amp; R55)</f>
        <v>0</v>
      </c>
      <c r="T54" s="39" t="e">
        <f t="shared" ca="1" si="18"/>
        <v>#REF!</v>
      </c>
      <c r="U54" s="40" t="e">
        <f t="shared" ca="1" si="0"/>
        <v>#REF!</v>
      </c>
    </row>
    <row r="55" spans="1:21" x14ac:dyDescent="0.25">
      <c r="A55" s="35" t="s">
        <v>81</v>
      </c>
      <c r="B55" s="48" t="str">
        <f>IF(COUNT(Vertices[Degree])&gt;0, D2, NoMetricMessage)</f>
        <v>Not Available</v>
      </c>
      <c r="D55" s="34">
        <f t="shared" si="10"/>
        <v>0</v>
      </c>
      <c r="E55" s="3">
        <f>COUNTIF(Vertices[Degree], "&gt;= " &amp; D55) - COUNTIF(Vertices[Degree], "&gt;=" &amp; D56)</f>
        <v>0</v>
      </c>
      <c r="F55" s="41">
        <f t="shared" si="11"/>
        <v>0</v>
      </c>
      <c r="G55" s="42">
        <f>COUNTIF(Vertices[In-Degree], "&gt;= " &amp; F55) - COUNTIF(Vertices[In-Degree], "&gt;=" &amp; F56)</f>
        <v>0</v>
      </c>
      <c r="H55" s="41">
        <f t="shared" si="12"/>
        <v>0</v>
      </c>
      <c r="I55" s="42">
        <f>COUNTIF(Vertices[Out-Degree], "&gt;= " &amp; H55) - COUNTIF(Vertices[Out-Degree], "&gt;=" &amp; H56)</f>
        <v>0</v>
      </c>
      <c r="J55" s="41">
        <f t="shared" si="13"/>
        <v>0</v>
      </c>
      <c r="K55" s="42">
        <f>COUNTIF(Vertices[Betweenness Centrality], "&gt;= " &amp; J55) - COUNTIF(Vertices[Betweenness Centrality], "&gt;=" &amp; J56)</f>
        <v>0</v>
      </c>
      <c r="L55" s="41">
        <f t="shared" si="14"/>
        <v>0</v>
      </c>
      <c r="M55" s="42">
        <f>COUNTIF(Vertices[Closeness Centrality], "&gt;= " &amp; L55) - COUNTIF(Vertices[Closeness Centrality], "&gt;=" &amp; L56)</f>
        <v>0</v>
      </c>
      <c r="N55" s="41">
        <f t="shared" si="15"/>
        <v>0</v>
      </c>
      <c r="O55" s="42">
        <f>COUNTIF(Vertices[Eigenvector Centrality], "&gt;= " &amp; N55) - COUNTIF(Vertices[Eigenvector Centrality], "&gt;=" &amp; N56)</f>
        <v>0</v>
      </c>
      <c r="P55" s="41">
        <f t="shared" si="16"/>
        <v>0</v>
      </c>
      <c r="Q55" s="42">
        <f>COUNTIF(Vertices[PageRank], "&gt;= " &amp; P55) - COUNTIF(Vertices[PageRank], "&gt;=" &amp; P56)</f>
        <v>0</v>
      </c>
      <c r="R55" s="41">
        <f t="shared" si="17"/>
        <v>0</v>
      </c>
      <c r="S55" s="46">
        <f>COUNTIF(Vertices[Clustering Coefficient], "&gt;= " &amp; R55) - COUNTIF(Vertices[Clustering Coefficient], "&gt;=" &amp; R56)</f>
        <v>0</v>
      </c>
      <c r="T55" s="41" t="e">
        <f t="shared" ca="1" si="18"/>
        <v>#REF!</v>
      </c>
      <c r="U55" s="42" t="e">
        <f t="shared" ca="1" si="0"/>
        <v>#REF!</v>
      </c>
    </row>
    <row r="56" spans="1:21" x14ac:dyDescent="0.25">
      <c r="A56" s="35" t="s">
        <v>82</v>
      </c>
      <c r="B56" s="48" t="str">
        <f>IF(COUNT(Vertices[Degree])&gt;0, D57, NoMetricMessage)</f>
        <v>Not Available</v>
      </c>
      <c r="D56" s="34">
        <f t="shared" si="10"/>
        <v>0</v>
      </c>
      <c r="E56" s="3">
        <f>COUNTIF(Vertices[Degree], "&gt;= " &amp; D56) - COUNTIF(Vertices[Degree], "&gt;=" &amp; D57)</f>
        <v>0</v>
      </c>
      <c r="F56" s="39">
        <f t="shared" si="11"/>
        <v>0</v>
      </c>
      <c r="G56" s="40">
        <f>COUNTIF(Vertices[In-Degree], "&gt;= " &amp; F56) - COUNTIF(Vertices[In-Degree], "&gt;=" &amp; F57)</f>
        <v>0</v>
      </c>
      <c r="H56" s="39">
        <f t="shared" si="12"/>
        <v>0</v>
      </c>
      <c r="I56" s="40">
        <f>COUNTIF(Vertices[Out-Degree], "&gt;= " &amp; H56) - COUNTIF(Vertices[Out-Degree], "&gt;=" &amp; H57)</f>
        <v>0</v>
      </c>
      <c r="J56" s="39">
        <f t="shared" si="13"/>
        <v>0</v>
      </c>
      <c r="K56" s="40">
        <f>COUNTIF(Vertices[Betweenness Centrality], "&gt;= " &amp; J56) - COUNTIF(Vertices[Betweenness Centrality], "&gt;=" &amp; J57)</f>
        <v>0</v>
      </c>
      <c r="L56" s="39">
        <f t="shared" si="14"/>
        <v>0</v>
      </c>
      <c r="M56" s="40">
        <f>COUNTIF(Vertices[Closeness Centrality], "&gt;= " &amp; L56) - COUNTIF(Vertices[Closeness Centrality], "&gt;=" &amp; L57)</f>
        <v>0</v>
      </c>
      <c r="N56" s="39">
        <f t="shared" si="15"/>
        <v>0</v>
      </c>
      <c r="O56" s="40">
        <f>COUNTIF(Vertices[Eigenvector Centrality], "&gt;= " &amp; N56) - COUNTIF(Vertices[Eigenvector Centrality], "&gt;=" &amp; N57)</f>
        <v>0</v>
      </c>
      <c r="P56" s="39">
        <f t="shared" si="16"/>
        <v>0</v>
      </c>
      <c r="Q56" s="40">
        <f>COUNTIF(Vertices[PageRank], "&gt;= " &amp; P56) - COUNTIF(Vertices[PageRank], "&gt;=" &amp; P57)</f>
        <v>0</v>
      </c>
      <c r="R56" s="39">
        <f t="shared" si="17"/>
        <v>0</v>
      </c>
      <c r="S56" s="45">
        <f>COUNTIF(Vertices[Clustering Coefficient], "&gt;= " &amp; R56) - COUNTIF(Vertices[Clustering Coefficient], "&gt;=" &amp; R57)</f>
        <v>0</v>
      </c>
      <c r="T56" s="39" t="e">
        <f t="shared" ca="1" si="18"/>
        <v>#REF!</v>
      </c>
      <c r="U56" s="40" t="e">
        <f t="shared" ca="1" si="0"/>
        <v>#REF!</v>
      </c>
    </row>
    <row r="57" spans="1:21" x14ac:dyDescent="0.25">
      <c r="A57" s="35" t="s">
        <v>83</v>
      </c>
      <c r="B57" s="49" t="str">
        <f>IFERROR(AVERAGE(Vertices[Degree]),NoMetricMessage)</f>
        <v>Not Available</v>
      </c>
      <c r="D57" s="34">
        <f>MAX(Vertices[Degree])</f>
        <v>0</v>
      </c>
      <c r="E57" s="3">
        <f>COUNTIF(Vertices[Degree], "&gt;= " &amp; D57) - COUNTIF(Vertices[Degree], "&gt;=" &amp; D58)</f>
        <v>0</v>
      </c>
      <c r="F57" s="43">
        <f>MAX(Vertices[In-Degree])</f>
        <v>0</v>
      </c>
      <c r="G57" s="44">
        <f>COUNTIF(Vertices[In-Degree], "&gt;= " &amp; F57) - COUNTIF(Vertices[In-Degree], "&gt;=" &amp; F58)</f>
        <v>0</v>
      </c>
      <c r="H57" s="43">
        <f>MAX(Vertices[Out-Degree])</f>
        <v>0</v>
      </c>
      <c r="I57" s="44">
        <f>COUNTIF(Vertices[Out-Degree], "&gt;= " &amp; H57) - COUNTIF(Vertices[Out-Degree], "&gt;=" &amp; H58)</f>
        <v>0</v>
      </c>
      <c r="J57" s="43">
        <f>MAX(Vertices[Betweenness Centrality])</f>
        <v>0</v>
      </c>
      <c r="K57" s="44">
        <f>COUNTIF(Vertices[Betweenness Centrality], "&gt;= " &amp; J57) - COUNTIF(Vertices[Betweenness Centrality], "&gt;=" &amp; J58)</f>
        <v>0</v>
      </c>
      <c r="L57" s="43">
        <f>MAX(Vertices[Closeness Centrality])</f>
        <v>0</v>
      </c>
      <c r="M57" s="44">
        <f>COUNTIF(Vertices[Closeness Centrality], "&gt;= " &amp; L57) - COUNTIF(Vertices[Closeness Centrality], "&gt;=" &amp; L58)</f>
        <v>0</v>
      </c>
      <c r="N57" s="43">
        <f>MAX(Vertices[Eigenvector Centrality])</f>
        <v>0</v>
      </c>
      <c r="O57" s="44">
        <f>COUNTIF(Vertices[Eigenvector Centrality], "&gt;= " &amp; N57) - COUNTIF(Vertices[Eigenvector Centrality], "&gt;=" &amp; N58)</f>
        <v>0</v>
      </c>
      <c r="P57" s="43">
        <f>MAX(Vertices[PageRank])</f>
        <v>0</v>
      </c>
      <c r="Q57" s="44">
        <f>COUNTIF(Vertices[PageRank], "&gt;= " &amp; P57) - COUNTIF(Vertices[PageRank], "&gt;=" &amp; P58)</f>
        <v>0</v>
      </c>
      <c r="R57" s="43">
        <f>MAX(Vertices[Clustering Coefficient])</f>
        <v>0</v>
      </c>
      <c r="S57" s="47">
        <f>COUNTIF(Vertices[Clustering Coefficient], "&gt;= " &amp; R57) - COUNTIF(Vertices[Clustering Coefficient], "&gt;=" &amp; R58)</f>
        <v>0</v>
      </c>
      <c r="T57" s="43" t="e">
        <f ca="1">MAX(INDIRECT(DynamicFilterSourceColumnRange))</f>
        <v>#REF!</v>
      </c>
      <c r="U57" s="44" t="e">
        <f t="shared" ca="1" si="0"/>
        <v>#REF!</v>
      </c>
    </row>
    <row r="58" spans="1:21" x14ac:dyDescent="0.25">
      <c r="A58" s="35" t="s">
        <v>84</v>
      </c>
      <c r="B58" s="49" t="str">
        <f>IFERROR(MEDIAN(Vertices[Degree]),NoMetricMessage)</f>
        <v>Not Available</v>
      </c>
    </row>
    <row r="69" spans="1:2" x14ac:dyDescent="0.25">
      <c r="A69" s="35" t="s">
        <v>88</v>
      </c>
      <c r="B69" s="48" t="str">
        <f>IF(COUNT(Vertices[In-Degree])&gt;0, F2, NoMetricMessage)</f>
        <v>Not Available</v>
      </c>
    </row>
    <row r="70" spans="1:2" x14ac:dyDescent="0.25">
      <c r="A70" s="35" t="s">
        <v>89</v>
      </c>
      <c r="B70" s="48" t="str">
        <f>IF(COUNT(Vertices[In-Degree])&gt;0, F57, NoMetricMessage)</f>
        <v>Not Available</v>
      </c>
    </row>
    <row r="71" spans="1:2" x14ac:dyDescent="0.25">
      <c r="A71" s="35" t="s">
        <v>90</v>
      </c>
      <c r="B71" s="49" t="str">
        <f>IFERROR(AVERAGE(Vertices[In-Degree]),NoMetricMessage)</f>
        <v>Not Available</v>
      </c>
    </row>
    <row r="72" spans="1:2" x14ac:dyDescent="0.25">
      <c r="A72" s="35" t="s">
        <v>91</v>
      </c>
      <c r="B72" s="49" t="str">
        <f>IFERROR(MEDIAN(Vertices[In-Degree]),NoMetricMessage)</f>
        <v>Not Available</v>
      </c>
    </row>
    <row r="83" spans="1:2" x14ac:dyDescent="0.25">
      <c r="A83" s="35" t="s">
        <v>94</v>
      </c>
      <c r="B83" s="48" t="str">
        <f>IF(COUNT(Vertices[Out-Degree])&gt;0, H2, NoMetricMessage)</f>
        <v>Not Available</v>
      </c>
    </row>
    <row r="84" spans="1:2" x14ac:dyDescent="0.25">
      <c r="A84" s="35" t="s">
        <v>95</v>
      </c>
      <c r="B84" s="48" t="str">
        <f>IF(COUNT(Vertices[Out-Degree])&gt;0, H57, NoMetricMessage)</f>
        <v>Not Available</v>
      </c>
    </row>
    <row r="85" spans="1:2" x14ac:dyDescent="0.25">
      <c r="A85" s="35" t="s">
        <v>96</v>
      </c>
      <c r="B85" s="49" t="str">
        <f>IFERROR(AVERAGE(Vertices[Out-Degree]),NoMetricMessage)</f>
        <v>Not Available</v>
      </c>
    </row>
    <row r="86" spans="1:2" x14ac:dyDescent="0.25">
      <c r="A86" s="35" t="s">
        <v>97</v>
      </c>
      <c r="B86" s="49" t="str">
        <f>IFERROR(MEDIAN(Vertices[Out-Degree]),NoMetricMessage)</f>
        <v>Not Available</v>
      </c>
    </row>
    <row r="97" spans="1:2" x14ac:dyDescent="0.25">
      <c r="A97" s="35" t="s">
        <v>100</v>
      </c>
      <c r="B97" s="49" t="str">
        <f>IF(COUNT(Vertices[Betweenness Centrality])&gt;0, J2, NoMetricMessage)</f>
        <v>Not Available</v>
      </c>
    </row>
    <row r="98" spans="1:2" x14ac:dyDescent="0.25">
      <c r="A98" s="35" t="s">
        <v>101</v>
      </c>
      <c r="B98" s="49" t="str">
        <f>IF(COUNT(Vertices[Betweenness Centrality])&gt;0, J57, NoMetricMessage)</f>
        <v>Not Available</v>
      </c>
    </row>
    <row r="99" spans="1:2" x14ac:dyDescent="0.25">
      <c r="A99" s="35" t="s">
        <v>102</v>
      </c>
      <c r="B99" s="49" t="str">
        <f>IFERROR(AVERAGE(Vertices[Betweenness Centrality]),NoMetricMessage)</f>
        <v>Not Available</v>
      </c>
    </row>
    <row r="100" spans="1:2" x14ac:dyDescent="0.25">
      <c r="A100" s="35" t="s">
        <v>103</v>
      </c>
      <c r="B100" s="49" t="str">
        <f>IFERROR(MEDIAN(Vertices[Betweenness Centrality]),NoMetricMessage)</f>
        <v>Not Available</v>
      </c>
    </row>
    <row r="111" spans="1:2" x14ac:dyDescent="0.25">
      <c r="A111" s="35" t="s">
        <v>106</v>
      </c>
      <c r="B111" s="49" t="str">
        <f>IF(COUNT(Vertices[Closeness Centrality])&gt;0, L2, NoMetricMessage)</f>
        <v>Not Available</v>
      </c>
    </row>
    <row r="112" spans="1:2" x14ac:dyDescent="0.25">
      <c r="A112" s="35" t="s">
        <v>107</v>
      </c>
      <c r="B112" s="49" t="str">
        <f>IF(COUNT(Vertices[Closeness Centrality])&gt;0, L57, NoMetricMessage)</f>
        <v>Not Available</v>
      </c>
    </row>
    <row r="113" spans="1:2" x14ac:dyDescent="0.25">
      <c r="A113" s="35" t="s">
        <v>108</v>
      </c>
      <c r="B113" s="49" t="str">
        <f>IFERROR(AVERAGE(Vertices[Closeness Centrality]),NoMetricMessage)</f>
        <v>Not Available</v>
      </c>
    </row>
    <row r="114" spans="1:2" x14ac:dyDescent="0.25">
      <c r="A114" s="35" t="s">
        <v>109</v>
      </c>
      <c r="B114" s="49" t="str">
        <f>IFERROR(MEDIAN(Vertices[Closeness Centrality]),NoMetricMessage)</f>
        <v>Not Available</v>
      </c>
    </row>
    <row r="125" spans="1:2" x14ac:dyDescent="0.25">
      <c r="A125" s="35" t="s">
        <v>112</v>
      </c>
      <c r="B125" s="49" t="str">
        <f>IF(COUNT(Vertices[Eigenvector Centrality])&gt;0, N2, NoMetricMessage)</f>
        <v>Not Available</v>
      </c>
    </row>
    <row r="126" spans="1:2" x14ac:dyDescent="0.25">
      <c r="A126" s="35" t="s">
        <v>113</v>
      </c>
      <c r="B126" s="49" t="str">
        <f>IF(COUNT(Vertices[Eigenvector Centrality])&gt;0, N57, NoMetricMessage)</f>
        <v>Not Available</v>
      </c>
    </row>
    <row r="127" spans="1:2" x14ac:dyDescent="0.25">
      <c r="A127" s="35" t="s">
        <v>114</v>
      </c>
      <c r="B127" s="49" t="str">
        <f>IFERROR(AVERAGE(Vertices[Eigenvector Centrality]),NoMetricMessage)</f>
        <v>Not Available</v>
      </c>
    </row>
    <row r="128" spans="1:2" x14ac:dyDescent="0.25">
      <c r="A128" s="35" t="s">
        <v>115</v>
      </c>
      <c r="B128" s="49" t="str">
        <f>IFERROR(MEDIAN(Vertices[Eigenvector Centrality]),NoMetricMessage)</f>
        <v>Not Available</v>
      </c>
    </row>
    <row r="139" spans="1:2" x14ac:dyDescent="0.25">
      <c r="A139" s="35" t="s">
        <v>140</v>
      </c>
      <c r="B139" s="49" t="str">
        <f>IF(COUNT(Vertices[PageRank])&gt;0, P2, NoMetricMessage)</f>
        <v>Not Available</v>
      </c>
    </row>
    <row r="140" spans="1:2" x14ac:dyDescent="0.25">
      <c r="A140" s="35" t="s">
        <v>141</v>
      </c>
      <c r="B140" s="49" t="str">
        <f>IF(COUNT(Vertices[PageRank])&gt;0, P57, NoMetricMessage)</f>
        <v>Not Available</v>
      </c>
    </row>
    <row r="141" spans="1:2" x14ac:dyDescent="0.25">
      <c r="A141" s="35" t="s">
        <v>142</v>
      </c>
      <c r="B141" s="49" t="str">
        <f>IFERROR(AVERAGE(Vertices[PageRank]),NoMetricMessage)</f>
        <v>Not Available</v>
      </c>
    </row>
    <row r="142" spans="1:2" x14ac:dyDescent="0.25">
      <c r="A142" s="35" t="s">
        <v>143</v>
      </c>
      <c r="B142" s="49" t="str">
        <f>IFERROR(MEDIAN(Vertices[PageRank]),NoMetricMessage)</f>
        <v>Not Available</v>
      </c>
    </row>
    <row r="153" spans="1:2" x14ac:dyDescent="0.25">
      <c r="A153" s="35" t="s">
        <v>118</v>
      </c>
      <c r="B153" s="49" t="str">
        <f>IF(COUNT(Vertices[Clustering Coefficient])&gt;0, R2, NoMetricMessage)</f>
        <v>Not Available</v>
      </c>
    </row>
    <row r="154" spans="1:2" x14ac:dyDescent="0.25">
      <c r="A154" s="35" t="s">
        <v>119</v>
      </c>
      <c r="B154" s="49" t="str">
        <f>IF(COUNT(Vertices[Clustering Coefficient])&gt;0, R57, NoMetricMessage)</f>
        <v>Not Available</v>
      </c>
    </row>
    <row r="155" spans="1:2" x14ac:dyDescent="0.25">
      <c r="A155" s="35" t="s">
        <v>120</v>
      </c>
      <c r="B155" s="49" t="str">
        <f>IFERROR(AVERAGE(Vertices[Clustering Coefficient]),NoMetricMessage)</f>
        <v>Not Available</v>
      </c>
    </row>
    <row r="156" spans="1:2" x14ac:dyDescent="0.25">
      <c r="A156" s="35" t="s">
        <v>121</v>
      </c>
      <c r="B156" s="49" t="str">
        <f>IFERROR(MEDIAN(Vertices[Clustering Coefficient]),NoMetricMessage)</f>
        <v>Not Available</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131</v>
      </c>
      <c r="C1" s="4" t="s">
        <v>7</v>
      </c>
      <c r="D1" s="4" t="s">
        <v>9</v>
      </c>
      <c r="E1" s="4" t="s">
        <v>164</v>
      </c>
      <c r="F1" s="5" t="s">
        <v>169</v>
      </c>
      <c r="G1" s="4" t="s">
        <v>14</v>
      </c>
      <c r="H1" s="4" t="s">
        <v>67</v>
      </c>
      <c r="J1" s="4" t="s">
        <v>18</v>
      </c>
      <c r="K1" s="4" t="s">
        <v>17</v>
      </c>
      <c r="M1" s="4" t="s">
        <v>22</v>
      </c>
      <c r="N1" s="4" t="s">
        <v>23</v>
      </c>
      <c r="O1" s="4" t="s">
        <v>24</v>
      </c>
      <c r="P1" s="4" t="s">
        <v>25</v>
      </c>
    </row>
    <row r="2" spans="1:18" x14ac:dyDescent="0.25">
      <c r="A2" s="1" t="s">
        <v>51</v>
      </c>
      <c r="B2" s="1" t="s">
        <v>132</v>
      </c>
      <c r="C2" t="s">
        <v>54</v>
      </c>
      <c r="D2" t="s">
        <v>55</v>
      </c>
      <c r="E2" t="s">
        <v>55</v>
      </c>
      <c r="F2" s="1" t="s">
        <v>51</v>
      </c>
      <c r="G2" t="s">
        <v>65</v>
      </c>
      <c r="H2" t="s">
        <v>159</v>
      </c>
      <c r="J2" t="s">
        <v>19</v>
      </c>
      <c r="K2">
        <v>108</v>
      </c>
    </row>
    <row r="3" spans="1:18" x14ac:dyDescent="0.25">
      <c r="A3" s="1" t="s">
        <v>52</v>
      </c>
      <c r="B3" s="1" t="s">
        <v>133</v>
      </c>
      <c r="C3" t="s">
        <v>52</v>
      </c>
      <c r="D3" t="s">
        <v>56</v>
      </c>
      <c r="E3" t="s">
        <v>56</v>
      </c>
      <c r="F3" s="1" t="s">
        <v>52</v>
      </c>
      <c r="G3" t="s">
        <v>66</v>
      </c>
      <c r="H3" t="s">
        <v>68</v>
      </c>
      <c r="J3" t="s">
        <v>30</v>
      </c>
      <c r="K3" t="s">
        <v>2298</v>
      </c>
    </row>
    <row r="4" spans="1:18" x14ac:dyDescent="0.25">
      <c r="A4" s="1" t="s">
        <v>53</v>
      </c>
      <c r="B4" s="1" t="s">
        <v>134</v>
      </c>
      <c r="C4" t="s">
        <v>53</v>
      </c>
      <c r="D4" t="s">
        <v>57</v>
      </c>
      <c r="E4" t="s">
        <v>57</v>
      </c>
      <c r="F4" s="1" t="s">
        <v>53</v>
      </c>
      <c r="G4">
        <v>0</v>
      </c>
      <c r="H4" t="s">
        <v>69</v>
      </c>
      <c r="J4" s="12" t="s">
        <v>78</v>
      </c>
      <c r="K4" s="12"/>
    </row>
    <row r="5" spans="1:18" ht="409.5" x14ac:dyDescent="0.25">
      <c r="A5">
        <v>1</v>
      </c>
      <c r="B5" s="1" t="s">
        <v>135</v>
      </c>
      <c r="C5" t="s">
        <v>51</v>
      </c>
      <c r="D5" t="s">
        <v>58</v>
      </c>
      <c r="E5" t="s">
        <v>58</v>
      </c>
      <c r="F5">
        <v>1</v>
      </c>
      <c r="G5">
        <v>1</v>
      </c>
      <c r="H5" t="s">
        <v>70</v>
      </c>
      <c r="J5" t="s">
        <v>172</v>
      </c>
      <c r="K5" s="13" t="s">
        <v>2575</v>
      </c>
    </row>
    <row r="6" spans="1:18" x14ac:dyDescent="0.25">
      <c r="A6">
        <v>0</v>
      </c>
      <c r="B6" s="1" t="s">
        <v>136</v>
      </c>
      <c r="C6">
        <v>1</v>
      </c>
      <c r="D6" t="s">
        <v>59</v>
      </c>
      <c r="E6" t="s">
        <v>59</v>
      </c>
      <c r="F6">
        <v>0</v>
      </c>
      <c r="H6" t="s">
        <v>71</v>
      </c>
      <c r="J6" t="s">
        <v>173</v>
      </c>
      <c r="K6">
        <v>1</v>
      </c>
      <c r="R6" t="s">
        <v>129</v>
      </c>
    </row>
    <row r="7" spans="1:18" x14ac:dyDescent="0.25">
      <c r="A7">
        <v>2</v>
      </c>
      <c r="B7">
        <v>1</v>
      </c>
      <c r="C7">
        <v>0</v>
      </c>
      <c r="D7" t="s">
        <v>60</v>
      </c>
      <c r="E7" t="s">
        <v>60</v>
      </c>
      <c r="F7">
        <v>2</v>
      </c>
      <c r="H7" t="s">
        <v>72</v>
      </c>
      <c r="J7" t="s">
        <v>174</v>
      </c>
      <c r="K7" t="s">
        <v>175</v>
      </c>
    </row>
    <row r="8" spans="1:18" x14ac:dyDescent="0.25">
      <c r="A8"/>
      <c r="B8">
        <v>2</v>
      </c>
      <c r="C8">
        <v>2</v>
      </c>
      <c r="D8" t="s">
        <v>61</v>
      </c>
      <c r="E8" t="s">
        <v>61</v>
      </c>
      <c r="H8" t="s">
        <v>73</v>
      </c>
      <c r="J8" t="s">
        <v>176</v>
      </c>
      <c r="K8" t="s">
        <v>2297</v>
      </c>
    </row>
    <row r="9" spans="1:18" x14ac:dyDescent="0.25">
      <c r="A9"/>
      <c r="B9">
        <v>3</v>
      </c>
      <c r="C9">
        <v>4</v>
      </c>
      <c r="D9" t="s">
        <v>62</v>
      </c>
      <c r="E9" t="s">
        <v>62</v>
      </c>
      <c r="H9" t="s">
        <v>74</v>
      </c>
    </row>
    <row r="10" spans="1:18" x14ac:dyDescent="0.25">
      <c r="A10"/>
      <c r="B10">
        <v>4</v>
      </c>
      <c r="D10" t="s">
        <v>63</v>
      </c>
      <c r="E10" t="s">
        <v>63</v>
      </c>
      <c r="H10" t="s">
        <v>75</v>
      </c>
    </row>
    <row r="11" spans="1:18" x14ac:dyDescent="0.25">
      <c r="A11"/>
      <c r="B11">
        <v>5</v>
      </c>
      <c r="D11" t="s">
        <v>46</v>
      </c>
      <c r="E11">
        <v>1</v>
      </c>
      <c r="H11" t="s">
        <v>76</v>
      </c>
    </row>
    <row r="12" spans="1:18" x14ac:dyDescent="0.25">
      <c r="A12"/>
      <c r="B12"/>
      <c r="D12" t="s">
        <v>64</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F86383CF-0A92-452B-9979-D6A0E735456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Edges</vt:lpstr>
      <vt:lpstr>Vertices</vt:lpstr>
      <vt:lpstr>Do Not Delete</vt:lpstr>
      <vt:lpstr>Groups</vt:lpstr>
      <vt:lpstr>Group Vertices</vt:lpstr>
      <vt:lpstr>Overall Metrics</vt:lpstr>
      <vt:lpstr>Misc</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Shaila</dc:creator>
  <cp:lastModifiedBy>Shaila</cp:lastModifiedBy>
  <dcterms:created xsi:type="dcterms:W3CDTF">2008-01-30T00:41:58Z</dcterms:created>
  <dcterms:modified xsi:type="dcterms:W3CDTF">2017-01-24T12:32:25Z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